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<sst xmlns="http://schemas.openxmlformats.org/spreadsheetml/2006/main" count="276" uniqueCount="113">
  <si>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</si>
  <si>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</si>
  <si>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</si>
  <si>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</si>
  <si>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</si>
  <si>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</si>
  <si>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</si>
  <si>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</si>
  <si>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</si>
  <si>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</si>
  <si>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</si>
  <si>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</si>
  <si>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</si>
  <si>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</si>
  <si>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5-й Линейный</t>
  </si>
  <si>
    <t>72/5</t>
  </si>
  <si>
    <t>01.01.2013 г.</t>
  </si>
  <si>
    <t xml:space="preserve">Ремонт жилья </t>
  </si>
  <si>
    <t>ХВ снабжение (СОИД)</t>
  </si>
  <si>
    <t>Эл.снабжение (СОИД)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</si>
  <si>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</si>
  <si>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</si>
  <si>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</si>
  <si>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</si>
  <si>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</si>
  <si>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</si>
  <si>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</si>
  <si>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</si>
  <si>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</si>
  <si>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</si>
  <si>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</si>
  <si>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</si>
  <si>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</si>
  <si>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</si>
  <si>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</si>
  <si>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Установка УУТЭ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</si>
  <si>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</si>
  <si>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</si>
  <si>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</si>
  <si>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</si>
  <si>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</si>
  <si>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</si>
  <si>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Январь 2017 г</t>
  </si>
  <si>
    <t>Вид работ</t>
  </si>
  <si>
    <t>Место проведения работ</t>
  </si>
  <si>
    <t>Сумма</t>
  </si>
  <si>
    <t>ремонт мягкой кровли</t>
  </si>
  <si>
    <t>5-й Линейный проезд 72/5</t>
  </si>
  <si>
    <t>кв.55</t>
  </si>
  <si>
    <t>смена дверного блока на выходе на кровлю</t>
  </si>
  <si>
    <t>Под 1,4</t>
  </si>
  <si>
    <t>кв. 15,16</t>
  </si>
  <si>
    <t>ИТОГО</t>
  </si>
  <si>
    <t>Октябрь 2017 г.</t>
  </si>
  <si>
    <t>ремонт мягкой кровли (частичный)</t>
  </si>
  <si>
    <t>кв. 28</t>
  </si>
  <si>
    <t>Ноябрь 2017 г.</t>
  </si>
  <si>
    <t>кв.16</t>
  </si>
  <si>
    <t>Декабрь 2017 г</t>
  </si>
  <si>
    <t>смена светильников в подъезде жилого дома</t>
  </si>
  <si>
    <t>1,2,3,4-й подъезд</t>
  </si>
  <si>
    <t>ВСЕГО</t>
  </si>
  <si>
    <t>ремонт электропроводки в квартире</t>
  </si>
  <si>
    <t>5-й Линейный проезд, 72/5</t>
  </si>
  <si>
    <t>кв. 16</t>
  </si>
  <si>
    <t>обходы и осмотры подвала и инженерных коммуникаций</t>
  </si>
  <si>
    <t>Т/о УУТЭ ЦО</t>
  </si>
  <si>
    <t>Февраль 2017 г</t>
  </si>
  <si>
    <t>Март 2017</t>
  </si>
  <si>
    <t>осмотр вентиляционных каналов видеоаппаратурой и устранение завалов</t>
  </si>
  <si>
    <t>кв. 22</t>
  </si>
  <si>
    <t>разборка и устройство кирпичной кладки в подъезде с штукатуркой (для устранения завала в вентканале)</t>
  </si>
  <si>
    <t>кв.22</t>
  </si>
  <si>
    <t>переодический осмотр вентиляционных каналов с помощью видеоаппаратуры и устранение завалов</t>
  </si>
  <si>
    <t>кв.53</t>
  </si>
  <si>
    <t>очистка кровли от мусора</t>
  </si>
  <si>
    <t>Апрель 2017</t>
  </si>
  <si>
    <t>благоустройство придомовой территории (окраска деревьев и бордюров)</t>
  </si>
  <si>
    <t>слив воды из системы</t>
  </si>
  <si>
    <t>закрытие отопительного периода</t>
  </si>
  <si>
    <t>периодический осмоотр вентиляционных каналов и дымоходов</t>
  </si>
  <si>
    <t>кв. 4,6,9,10,12,16,18,19,20,23,26,27,29,31,36,37,38,39,41,45,47,48,51,52,56</t>
  </si>
  <si>
    <t>Май 2017</t>
  </si>
  <si>
    <t>ремонт электроосвещения (смена ламп)</t>
  </si>
  <si>
    <t>Подъезд 4 тамбур и над подъездом</t>
  </si>
  <si>
    <t>ППР ВРУ</t>
  </si>
  <si>
    <t>Июнь 2017 г</t>
  </si>
  <si>
    <t>кв.2,3,6,8,9,12,14,15,16,18,-20,22,24,25,29,31,33,34,36,37,39,41,43,51,52</t>
  </si>
  <si>
    <t>Июль 2017 г</t>
  </si>
  <si>
    <t>ремонт электроосвещения над аншлагами (смена ламп)</t>
  </si>
  <si>
    <t xml:space="preserve"> 72-5</t>
  </si>
  <si>
    <t>Август 2017 г</t>
  </si>
  <si>
    <t>гидравлические испытания внутридомовой системы ЦО</t>
  </si>
  <si>
    <t>закрытие щита этажного (установка замка) и ремонт э/освещения (смена ламп</t>
  </si>
  <si>
    <t>2-й подъезд кв. 34</t>
  </si>
  <si>
    <t>Сентябрь 2017 г</t>
  </si>
  <si>
    <t>промывка системы ЦО</t>
  </si>
  <si>
    <t>Октябрь 2017 г</t>
  </si>
  <si>
    <t>ремонт электроосвещения в подъездах</t>
  </si>
  <si>
    <t>закрытие щита этажного (установка замка)</t>
  </si>
  <si>
    <t>кв. 35</t>
  </si>
  <si>
    <t>ликвидация воздушных пробок в стояках</t>
  </si>
  <si>
    <t>кв. 10,2,6,14,3,7,11,,15,29,32,35,38,44,48,52,56</t>
  </si>
  <si>
    <t>Ноябрь 2017 г</t>
  </si>
  <si>
    <t>ликвидация воздушных пробок в стояках, устранение непрогрева системы ЦО</t>
  </si>
  <si>
    <t>кв. 10,11,2,6,14,15,3,7,1</t>
  </si>
  <si>
    <t>смена ламп светодиодных в подъездах жилого дома</t>
  </si>
  <si>
    <t>2-й подъезд</t>
  </si>
  <si>
    <t>смена трубопровода ф 25 мм</t>
  </si>
  <si>
    <t>ЦО п/п</t>
  </si>
  <si>
    <t>т/о общедомовых приборов учета электроэнергии</t>
  </si>
  <si>
    <t>ремонт электроосвещения над подъездом (установка лампы светодиодной)</t>
  </si>
  <si>
    <t>ремонт сигнализации на УУТЭ жилого дома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</si>
</sst>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@"/>
  </numFmts>
  <fonts count="1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5" fontId="1" fillId="0" borderId="0" xfId="0" applyNumberFormat="1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7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justify"/>
    </xf>
    <xf numFmtId="164" fontId="10" fillId="0" borderId="1" xfId="0" applyNumberFormat="1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0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1" fillId="5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164" fontId="11" fillId="5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6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 wrapText="1"/>
    </xf>
    <xf numFmtId="164" fontId="0" fillId="0" borderId="1" xfId="0" applyFill="1" applyBorder="1" applyAlignment="1">
      <alignment wrapText="1"/>
    </xf>
    <xf numFmtId="167" fontId="6" fillId="0" borderId="1" xfId="0" applyNumberFormat="1" applyFont="1" applyFill="1" applyBorder="1" applyAlignment="1">
      <alignment horizontal="center" wrapText="1"/>
    </xf>
    <xf numFmtId="167" fontId="0" fillId="0" borderId="0" xfId="0" applyNumberFormat="1" applyFill="1" applyAlignment="1">
      <alignment/>
    </xf>
    <xf numFmtId="164" fontId="12" fillId="0" borderId="1" xfId="0" applyFont="1" applyFill="1" applyBorder="1" applyAlignment="1">
      <alignment horizontal="center" wrapText="1"/>
    </xf>
    <xf numFmtId="164" fontId="11" fillId="0" borderId="0" xfId="0" applyFont="1" applyFill="1" applyAlignment="1">
      <alignment horizontal="center" wrapText="1"/>
    </xf>
    <xf numFmtId="164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336">
          <cell r="E1336">
            <v>13529.08</v>
          </cell>
          <cell r="F1336">
            <v>-145567.61</v>
          </cell>
          <cell r="G1336">
            <v>164713.48000000004</v>
          </cell>
          <cell r="H1336">
            <v>166079.06000000003</v>
          </cell>
          <cell r="I1336">
            <v>164187.86</v>
          </cell>
          <cell r="J1336">
            <v>-143676.40999999995</v>
          </cell>
          <cell r="K1336">
            <v>12163.5</v>
          </cell>
        </row>
        <row r="1337"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E1339">
            <v>23735.82</v>
          </cell>
          <cell r="F1339">
            <v>30214.14</v>
          </cell>
          <cell r="G1339">
            <v>16883.16</v>
          </cell>
          <cell r="H1339">
            <v>12730.85</v>
          </cell>
          <cell r="I1339">
            <v>0</v>
          </cell>
          <cell r="J1339">
            <v>42944.99</v>
          </cell>
          <cell r="K1339">
            <v>27888.129999999997</v>
          </cell>
        </row>
        <row r="1340"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3">
          <cell r="E1343">
            <v>16608.83</v>
          </cell>
          <cell r="F1343">
            <v>-160801.47</v>
          </cell>
          <cell r="G1343">
            <v>63673.95999999999</v>
          </cell>
          <cell r="H1343">
            <v>62539.280000000006</v>
          </cell>
          <cell r="I1343">
            <v>115440.17</v>
          </cell>
          <cell r="J1343">
            <v>-213702.36</v>
          </cell>
          <cell r="K1343">
            <v>17743.509999999987</v>
          </cell>
        </row>
        <row r="1344">
          <cell r="E1344">
            <v>12829.31</v>
          </cell>
          <cell r="F1344">
            <v>-12829.31</v>
          </cell>
          <cell r="G1344">
            <v>64381.009999999995</v>
          </cell>
          <cell r="H1344">
            <v>63901.77</v>
          </cell>
          <cell r="I1344">
            <v>64381.009999999995</v>
          </cell>
          <cell r="J1344">
            <v>-13308.549999999997</v>
          </cell>
          <cell r="K1344">
            <v>13308.549999999997</v>
          </cell>
        </row>
        <row r="1345">
          <cell r="E1345">
            <v>1401.58</v>
          </cell>
          <cell r="F1345">
            <v>16992.940000000002</v>
          </cell>
          <cell r="G1345">
            <v>21575.870000000003</v>
          </cell>
          <cell r="H1345">
            <v>21333.95</v>
          </cell>
          <cell r="I1345">
            <v>22874.54</v>
          </cell>
          <cell r="J1345">
            <v>15452.349999999999</v>
          </cell>
          <cell r="K1345">
            <v>1643.5000000000043</v>
          </cell>
        </row>
        <row r="1346">
          <cell r="E1346">
            <v>702.11</v>
          </cell>
          <cell r="F1346">
            <v>99.97000000000003</v>
          </cell>
          <cell r="G1346">
            <v>14383.9</v>
          </cell>
          <cell r="H1346">
            <v>14222.61</v>
          </cell>
          <cell r="I1346">
            <v>13171.63</v>
          </cell>
          <cell r="J1346">
            <v>1150.9500000000003</v>
          </cell>
          <cell r="K1346">
            <v>863.4000000000001</v>
          </cell>
        </row>
        <row r="1347">
          <cell r="E1347">
            <v>890.25</v>
          </cell>
          <cell r="F1347">
            <v>9149.44</v>
          </cell>
          <cell r="G1347">
            <v>3668.0099999999993</v>
          </cell>
          <cell r="H1347">
            <v>3626.8100000000004</v>
          </cell>
          <cell r="I1347">
            <v>0</v>
          </cell>
          <cell r="J1347">
            <v>12776.250000000002</v>
          </cell>
          <cell r="K1347">
            <v>931.4499999999991</v>
          </cell>
        </row>
        <row r="1348">
          <cell r="E1348">
            <v>26.23</v>
          </cell>
          <cell r="F1348">
            <v>399.92</v>
          </cell>
          <cell r="G1348">
            <v>107.91000000000003</v>
          </cell>
          <cell r="H1348">
            <v>106.71</v>
          </cell>
          <cell r="I1348">
            <v>0</v>
          </cell>
          <cell r="J1348">
            <v>506.63</v>
          </cell>
          <cell r="K1348">
            <v>27.430000000000028</v>
          </cell>
        </row>
        <row r="1349">
          <cell r="E1349">
            <v>6177.46</v>
          </cell>
          <cell r="F1349">
            <v>-6177.46</v>
          </cell>
          <cell r="G1349">
            <v>33907.64</v>
          </cell>
          <cell r="H1349">
            <v>33705.55</v>
          </cell>
          <cell r="I1349">
            <v>33907.64</v>
          </cell>
          <cell r="J1349">
            <v>-6379.549999999997</v>
          </cell>
          <cell r="K1349">
            <v>6379.549999999995</v>
          </cell>
        </row>
        <row r="1350">
          <cell r="E1350">
            <v>3055.68</v>
          </cell>
          <cell r="F1350">
            <v>-42852.399999999994</v>
          </cell>
          <cell r="G1350">
            <v>12585.850000000002</v>
          </cell>
          <cell r="H1350">
            <v>12444.730000000001</v>
          </cell>
          <cell r="I1350">
            <v>23453.585220000004</v>
          </cell>
          <cell r="J1350">
            <v>-53861.25522000001</v>
          </cell>
          <cell r="K1350">
            <v>3196.8000000000025</v>
          </cell>
        </row>
        <row r="1351">
          <cell r="E1351">
            <v>794.29</v>
          </cell>
          <cell r="F1351">
            <v>-15481.91</v>
          </cell>
          <cell r="G1351">
            <v>3272.290000000001</v>
          </cell>
          <cell r="H1351">
            <v>3235.6900000000005</v>
          </cell>
          <cell r="I1351">
            <v>0</v>
          </cell>
          <cell r="J1351">
            <v>-12246.22</v>
          </cell>
          <cell r="K1351">
            <v>830.8900000000001</v>
          </cell>
        </row>
        <row r="1353">
          <cell r="E1353">
            <v>3923.26</v>
          </cell>
          <cell r="F1353">
            <v>-3923.26</v>
          </cell>
          <cell r="G1353">
            <v>48924.52999999999</v>
          </cell>
          <cell r="H1353">
            <v>49260.689999999995</v>
          </cell>
          <cell r="I1353">
            <v>48924.52999999999</v>
          </cell>
          <cell r="J1353">
            <v>-3587.0999999999985</v>
          </cell>
          <cell r="K1353">
            <v>3587.0999999999985</v>
          </cell>
        </row>
        <row r="1354">
          <cell r="E1354">
            <v>110.74</v>
          </cell>
          <cell r="F1354">
            <v>-55216.82</v>
          </cell>
          <cell r="G1354">
            <v>0</v>
          </cell>
          <cell r="H1354">
            <v>12.6</v>
          </cell>
          <cell r="I1354">
            <v>0</v>
          </cell>
          <cell r="J1354">
            <v>-55204.22</v>
          </cell>
          <cell r="K1354">
            <v>98.14</v>
          </cell>
        </row>
        <row r="1355"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E1356">
            <v>581.4599999999999</v>
          </cell>
          <cell r="F1356">
            <v>42.71</v>
          </cell>
          <cell r="G1356">
            <v>11788.579999999998</v>
          </cell>
          <cell r="H1356">
            <v>11756.740000000003</v>
          </cell>
          <cell r="I1356">
            <v>11788.579999999998</v>
          </cell>
          <cell r="J1356">
            <v>10.870000000005291</v>
          </cell>
          <cell r="K1356">
            <v>613.2999999999947</v>
          </cell>
        </row>
        <row r="1357">
          <cell r="E1357">
            <v>15206.87</v>
          </cell>
          <cell r="F1357">
            <v>-4498.370000000001</v>
          </cell>
          <cell r="G1357">
            <v>62766.799999999996</v>
          </cell>
          <cell r="H1357">
            <v>61807.079999999994</v>
          </cell>
          <cell r="I1357">
            <v>62766.799999999996</v>
          </cell>
          <cell r="J1357">
            <v>-5458.089999999999</v>
          </cell>
          <cell r="K1357">
            <v>16166.590000000007</v>
          </cell>
        </row>
        <row r="1358">
          <cell r="E1358">
            <v>6401.63</v>
          </cell>
          <cell r="F1358">
            <v>-6401.63</v>
          </cell>
          <cell r="G1358">
            <v>84276.14</v>
          </cell>
          <cell r="H1358">
            <v>84987.36999999998</v>
          </cell>
          <cell r="I1358">
            <v>84276.14</v>
          </cell>
          <cell r="J1358">
            <v>-5690.400000000016</v>
          </cell>
          <cell r="K1358">
            <v>5690.400000000016</v>
          </cell>
        </row>
        <row r="1359">
          <cell r="E1359">
            <v>16627.58</v>
          </cell>
          <cell r="F1359">
            <v>-16627.58</v>
          </cell>
          <cell r="G1359">
            <v>78392.3</v>
          </cell>
          <cell r="H1359">
            <v>77186.09</v>
          </cell>
          <cell r="I1359">
            <v>78392.3</v>
          </cell>
          <cell r="J1359">
            <v>-17833.790000000008</v>
          </cell>
          <cell r="K1359">
            <v>17833.790000000008</v>
          </cell>
        </row>
        <row r="1360">
          <cell r="E1360">
            <v>2449.95</v>
          </cell>
          <cell r="F1360">
            <v>-2449.95</v>
          </cell>
          <cell r="G1360">
            <v>31964.48</v>
          </cell>
          <cell r="H1360">
            <v>32073.530000000002</v>
          </cell>
          <cell r="I1360">
            <v>31964.48</v>
          </cell>
          <cell r="J1360">
            <v>-2340.899999999998</v>
          </cell>
          <cell r="K1360">
            <v>2340.899999999998</v>
          </cell>
        </row>
        <row r="1361">
          <cell r="E1361">
            <v>0</v>
          </cell>
          <cell r="F1361">
            <v>0</v>
          </cell>
          <cell r="G1361">
            <v>2971.2699999999995</v>
          </cell>
          <cell r="H1361">
            <v>3269.44</v>
          </cell>
          <cell r="I1361">
            <v>2746.0799999999995</v>
          </cell>
          <cell r="J1361">
            <v>375.91000000000076</v>
          </cell>
          <cell r="K1361">
            <v>-375.91000000000076</v>
          </cell>
        </row>
        <row r="1362">
          <cell r="E1362">
            <v>0</v>
          </cell>
          <cell r="F1362">
            <v>0</v>
          </cell>
          <cell r="G1362">
            <v>11446.229999999998</v>
          </cell>
          <cell r="H1362">
            <v>12862.93</v>
          </cell>
          <cell r="I1362">
            <v>10530.829999999998</v>
          </cell>
          <cell r="J1362">
            <v>2332.1000000000017</v>
          </cell>
          <cell r="K1362">
            <v>-1416.7000000000016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workbookViewId="0" topLeftCell="A1">
      <selection activeCell="A25" sqref="A25"/>
    </sheetView>
  </sheetViews>
  <sheetFormatPr defaultColWidth="12.57421875" defaultRowHeight="12.75"/>
  <cols>
    <col min="1" max="1" width="8.140625" style="0" customWidth="1"/>
    <col min="2" max="2" width="24.140625" style="0" customWidth="1"/>
    <col min="3" max="3" width="6.421875" style="0" customWidth="1"/>
    <col min="4" max="4" width="35.421875" style="0" customWidth="1"/>
    <col min="5" max="5" width="17.421875" style="0" customWidth="1"/>
    <col min="6" max="6" width="16.140625" style="0" customWidth="1"/>
    <col min="7" max="7" width="19.00390625" style="0" customWidth="1"/>
    <col min="8" max="8" width="15.57421875" style="0" customWidth="1"/>
    <col min="9" max="9" width="20.8515625" style="0" customWidth="1"/>
    <col min="10" max="10" width="17.7109375" style="0" customWidth="1"/>
    <col min="11" max="11" width="19.7109375" style="0" customWidth="1"/>
    <col min="12" max="12" width="14.4218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40.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 hidden="1">
      <c r="A5" s="9">
        <v>41</v>
      </c>
      <c r="B5" s="10" t="s">
        <v>14</v>
      </c>
      <c r="C5" s="11" t="s">
        <v>15</v>
      </c>
      <c r="D5" s="9"/>
      <c r="E5" s="9"/>
      <c r="F5" s="9"/>
      <c r="G5" s="9"/>
      <c r="H5" s="9"/>
      <c r="I5" s="9"/>
      <c r="J5" s="9"/>
      <c r="K5" s="9"/>
      <c r="L5" s="12" t="s">
        <v>16</v>
      </c>
    </row>
    <row r="6" spans="1:12" ht="12.75" hidden="1">
      <c r="A6" s="13">
        <v>2</v>
      </c>
      <c r="B6" s="14"/>
      <c r="C6" s="14"/>
      <c r="D6" s="14" t="s">
        <v>17</v>
      </c>
      <c r="E6" s="15">
        <f>'[1]Лицевые счета домов свод'!E1336</f>
        <v>13529.08</v>
      </c>
      <c r="F6" s="15">
        <f>'[1]Лицевые счета домов свод'!F1336</f>
        <v>-145567.61</v>
      </c>
      <c r="G6" s="15">
        <f>'[1]Лицевые счета домов свод'!G1336</f>
        <v>164713.48000000004</v>
      </c>
      <c r="H6" s="15">
        <f>'[1]Лицевые счета домов свод'!H1336</f>
        <v>166079.06000000003</v>
      </c>
      <c r="I6" s="15">
        <f>'[1]Лицевые счета домов свод'!I1336</f>
        <v>164187.86</v>
      </c>
      <c r="J6" s="15">
        <f>'[1]Лицевые счета домов свод'!J1336</f>
        <v>-143676.40999999995</v>
      </c>
      <c r="K6" s="15">
        <f>'[1]Лицевые счета домов свод'!K1336</f>
        <v>12163.5</v>
      </c>
      <c r="L6" s="16"/>
    </row>
    <row r="7" spans="1:12" ht="12.75" hidden="1">
      <c r="A7" s="14"/>
      <c r="B7" s="14"/>
      <c r="C7" s="14"/>
      <c r="D7" s="14" t="s">
        <v>18</v>
      </c>
      <c r="E7" s="15">
        <f>'[1]Лицевые счета домов свод'!E1337</f>
        <v>0</v>
      </c>
      <c r="F7" s="15">
        <f>'[1]Лицевые счета домов свод'!F1337</f>
        <v>0</v>
      </c>
      <c r="G7" s="15">
        <f>'[1]Лицевые счета домов свод'!G1337</f>
        <v>0</v>
      </c>
      <c r="H7" s="15">
        <f>'[1]Лицевые счета домов свод'!H1337</f>
        <v>0</v>
      </c>
      <c r="I7" s="15">
        <f>'[1]Лицевые счета домов свод'!I1337</f>
        <v>0</v>
      </c>
      <c r="J7" s="15">
        <f>'[1]Лицевые счета домов свод'!J1337</f>
        <v>0</v>
      </c>
      <c r="K7" s="15">
        <f>'[1]Лицевые счета домов свод'!K1337</f>
        <v>0</v>
      </c>
      <c r="L7" s="16"/>
    </row>
    <row r="8" spans="1:12" ht="12.75" hidden="1">
      <c r="A8" s="14"/>
      <c r="B8" s="14"/>
      <c r="C8" s="14"/>
      <c r="D8" s="14" t="s">
        <v>19</v>
      </c>
      <c r="E8" s="15">
        <f>'[1]Лицевые счета домов свод'!E1338</f>
        <v>0</v>
      </c>
      <c r="F8" s="15">
        <f>'[1]Лицевые счета домов свод'!F1338</f>
        <v>0</v>
      </c>
      <c r="G8" s="15">
        <f>'[1]Лицевые счета домов свод'!G1338</f>
        <v>0</v>
      </c>
      <c r="H8" s="15">
        <f>'[1]Лицевые счета домов свод'!H1338</f>
        <v>0</v>
      </c>
      <c r="I8" s="15">
        <f>'[1]Лицевые счета домов свод'!I1338</f>
        <v>0</v>
      </c>
      <c r="J8" s="15">
        <f>'[1]Лицевые счета домов свод'!J1338</f>
        <v>0</v>
      </c>
      <c r="K8" s="15">
        <f>'[1]Лицевые счета домов свод'!K1338</f>
        <v>0</v>
      </c>
      <c r="L8" s="16"/>
    </row>
    <row r="9" spans="1:12" ht="12.75" hidden="1">
      <c r="A9" s="14"/>
      <c r="B9" s="14"/>
      <c r="C9" s="14"/>
      <c r="D9" s="14" t="s">
        <v>20</v>
      </c>
      <c r="E9" s="15">
        <f>'[1]Лицевые счета домов свод'!E1339</f>
        <v>23735.82</v>
      </c>
      <c r="F9" s="15">
        <f>'[1]Лицевые счета домов свод'!F1339</f>
        <v>30214.14</v>
      </c>
      <c r="G9" s="15">
        <f>'[1]Лицевые счета домов свод'!G1339</f>
        <v>16883.16</v>
      </c>
      <c r="H9" s="15">
        <f>'[1]Лицевые счета домов свод'!H1339</f>
        <v>12730.85</v>
      </c>
      <c r="I9" s="15">
        <f>'[1]Лицевые счета домов свод'!I1339</f>
        <v>0</v>
      </c>
      <c r="J9" s="15">
        <f>'[1]Лицевые счета домов свод'!J1339</f>
        <v>42944.99</v>
      </c>
      <c r="K9" s="15">
        <f>'[1]Лицевые счета домов свод'!K1339</f>
        <v>27888.129999999997</v>
      </c>
      <c r="L9" s="16"/>
    </row>
    <row r="10" spans="1:12" ht="12.75" hidden="1">
      <c r="A10" s="14"/>
      <c r="B10" s="14"/>
      <c r="C10" s="14"/>
      <c r="D10" s="14" t="s">
        <v>21</v>
      </c>
      <c r="E10" s="15">
        <f>'[1]Лицевые счета домов свод'!E1340</f>
        <v>0</v>
      </c>
      <c r="F10" s="15">
        <f>'[1]Лицевые счета домов свод'!F1340</f>
        <v>0</v>
      </c>
      <c r="G10" s="15">
        <f>'[1]Лицевые счета домов свод'!G1340</f>
        <v>0</v>
      </c>
      <c r="H10" s="15">
        <f>'[1]Лицевые счета домов свод'!H1340</f>
        <v>0</v>
      </c>
      <c r="I10" s="15">
        <f>'[1]Лицевые счета домов свод'!I1340</f>
        <v>0</v>
      </c>
      <c r="J10" s="15">
        <f>'[1]Лицевые счета домов свод'!J1340</f>
        <v>0</v>
      </c>
      <c r="K10" s="15">
        <f>'[1]Лицевые счета домов свод'!K1340</f>
        <v>0</v>
      </c>
      <c r="L10" s="16"/>
    </row>
    <row r="11" spans="1:12" ht="12.75" hidden="1">
      <c r="A11" s="14"/>
      <c r="B11" s="14"/>
      <c r="C11" s="14"/>
      <c r="D11" s="14" t="s">
        <v>22</v>
      </c>
      <c r="E11" s="15">
        <f>'[1]Лицевые счета домов свод'!E1341</f>
        <v>0</v>
      </c>
      <c r="F11" s="15">
        <f>'[1]Лицевые счета домов свод'!F1341</f>
        <v>0</v>
      </c>
      <c r="G11" s="15">
        <f>'[1]Лицевые счета домов свод'!G1341</f>
        <v>0</v>
      </c>
      <c r="H11" s="15">
        <f>'[1]Лицевые счета домов свод'!H1341</f>
        <v>0</v>
      </c>
      <c r="I11" s="15">
        <f>'[1]Лицевые счета домов свод'!I1341</f>
        <v>0</v>
      </c>
      <c r="J11" s="15">
        <f>'[1]Лицевые счета домов свод'!J1341</f>
        <v>0</v>
      </c>
      <c r="K11" s="15">
        <f>'[1]Лицевые счета домов свод'!K1341</f>
        <v>0</v>
      </c>
      <c r="L11" s="16"/>
    </row>
    <row r="12" spans="1:12" ht="12.75" hidden="1">
      <c r="A12" s="14"/>
      <c r="B12" s="14"/>
      <c r="C12" s="14"/>
      <c r="D12" s="5" t="s">
        <v>23</v>
      </c>
      <c r="E12" s="5">
        <f>SUM(E6:E11)</f>
        <v>37264.9</v>
      </c>
      <c r="F12" s="5">
        <f>SUM(F6:F11)</f>
        <v>-115353.46999999999</v>
      </c>
      <c r="G12" s="5">
        <f>SUM(G6:G11)</f>
        <v>181596.64000000004</v>
      </c>
      <c r="H12" s="5">
        <f>SUM(H6:H11)</f>
        <v>178809.91000000003</v>
      </c>
      <c r="I12" s="5">
        <f>SUM(I6:I11)</f>
        <v>164187.86</v>
      </c>
      <c r="J12" s="5">
        <f>SUM(J6:J11)</f>
        <v>-100731.41999999995</v>
      </c>
      <c r="K12" s="5">
        <f>SUM(K6:K11)</f>
        <v>40051.63</v>
      </c>
      <c r="L12" s="17"/>
    </row>
    <row r="13" spans="1:12" ht="12.75" hidden="1">
      <c r="A13" s="14"/>
      <c r="B13" s="14"/>
      <c r="C13" s="14"/>
      <c r="D13" s="18" t="s">
        <v>24</v>
      </c>
      <c r="E13" s="15">
        <f>'[1]Лицевые счета домов свод'!E1343</f>
        <v>16608.83</v>
      </c>
      <c r="F13" s="15">
        <f>'[1]Лицевые счета домов свод'!F1343</f>
        <v>-160801.47</v>
      </c>
      <c r="G13" s="15">
        <f>'[1]Лицевые счета домов свод'!G1343</f>
        <v>63673.95999999999</v>
      </c>
      <c r="H13" s="15">
        <f>'[1]Лицевые счета домов свод'!H1343</f>
        <v>62539.280000000006</v>
      </c>
      <c r="I13" s="15">
        <f>'[1]Лицевые счета домов свод'!I1343</f>
        <v>115440.17</v>
      </c>
      <c r="J13" s="15">
        <f>'[1]Лицевые счета домов свод'!J1343</f>
        <v>-213702.36</v>
      </c>
      <c r="K13" s="15">
        <f>'[1]Лицевые счета домов свод'!K1343</f>
        <v>17743.509999999987</v>
      </c>
      <c r="L13" s="16"/>
    </row>
    <row r="14" spans="1:12" ht="35.25" customHeight="1" hidden="1">
      <c r="A14" s="14"/>
      <c r="B14" s="14"/>
      <c r="C14" s="14"/>
      <c r="D14" s="18" t="s">
        <v>25</v>
      </c>
      <c r="E14" s="15">
        <f>'[1]Лицевые счета домов свод'!E1344</f>
        <v>12829.31</v>
      </c>
      <c r="F14" s="15">
        <f>'[1]Лицевые счета домов свод'!F1344</f>
        <v>-12829.31</v>
      </c>
      <c r="G14" s="15">
        <f>'[1]Лицевые счета домов свод'!G1344</f>
        <v>64381.009999999995</v>
      </c>
      <c r="H14" s="15">
        <f>'[1]Лицевые счета домов свод'!H1344</f>
        <v>63901.77</v>
      </c>
      <c r="I14" s="15">
        <f>'[1]Лицевые счета домов свод'!I1344</f>
        <v>64381.009999999995</v>
      </c>
      <c r="J14" s="15">
        <f>'[1]Лицевые счета домов свод'!J1344</f>
        <v>-13308.549999999997</v>
      </c>
      <c r="K14" s="15">
        <f>'[1]Лицевые счета домов свод'!K1344</f>
        <v>13308.549999999997</v>
      </c>
      <c r="L14" s="16"/>
    </row>
    <row r="15" spans="1:12" ht="12.75" hidden="1">
      <c r="A15" s="14"/>
      <c r="B15" s="14"/>
      <c r="C15" s="14"/>
      <c r="D15" s="18" t="s">
        <v>26</v>
      </c>
      <c r="E15" s="15">
        <f>'[1]Лицевые счета домов свод'!E1345</f>
        <v>1401.58</v>
      </c>
      <c r="F15" s="15">
        <f>'[1]Лицевые счета домов свод'!F1345</f>
        <v>16992.940000000002</v>
      </c>
      <c r="G15" s="15">
        <f>'[1]Лицевые счета домов свод'!G1345</f>
        <v>21575.870000000003</v>
      </c>
      <c r="H15" s="15">
        <f>'[1]Лицевые счета домов свод'!H1345</f>
        <v>21333.95</v>
      </c>
      <c r="I15" s="15">
        <f>'[1]Лицевые счета домов свод'!I1345</f>
        <v>22874.54</v>
      </c>
      <c r="J15" s="15">
        <f>'[1]Лицевые счета домов свод'!J1345</f>
        <v>15452.349999999999</v>
      </c>
      <c r="K15" s="15">
        <f>'[1]Лицевые счета домов свод'!K1345</f>
        <v>1643.5000000000043</v>
      </c>
      <c r="L15" s="16"/>
    </row>
    <row r="16" spans="1:12" ht="12.75" hidden="1">
      <c r="A16" s="14"/>
      <c r="B16" s="14"/>
      <c r="C16" s="14"/>
      <c r="D16" s="18" t="s">
        <v>27</v>
      </c>
      <c r="E16" s="15">
        <f>'[1]Лицевые счета домов свод'!E1346</f>
        <v>702.11</v>
      </c>
      <c r="F16" s="15">
        <f>'[1]Лицевые счета домов свод'!F1346</f>
        <v>99.97000000000003</v>
      </c>
      <c r="G16" s="15">
        <f>'[1]Лицевые счета домов свод'!G1346</f>
        <v>14383.9</v>
      </c>
      <c r="H16" s="15">
        <f>'[1]Лицевые счета домов свод'!H1346</f>
        <v>14222.61</v>
      </c>
      <c r="I16" s="15">
        <f>'[1]Лицевые счета домов свод'!I1346</f>
        <v>13171.63</v>
      </c>
      <c r="J16" s="15">
        <f>'[1]Лицевые счета домов свод'!J1346</f>
        <v>1150.9500000000003</v>
      </c>
      <c r="K16" s="15">
        <f>'[1]Лицевые счета домов свод'!K1346</f>
        <v>863.4000000000001</v>
      </c>
      <c r="L16" s="16"/>
    </row>
    <row r="17" spans="1:12" ht="12.75" hidden="1">
      <c r="A17" s="14"/>
      <c r="B17" s="14"/>
      <c r="C17" s="14"/>
      <c r="D17" s="14" t="s">
        <v>28</v>
      </c>
      <c r="E17" s="15">
        <f>'[1]Лицевые счета домов свод'!E1347</f>
        <v>890.25</v>
      </c>
      <c r="F17" s="15">
        <f>'[1]Лицевые счета домов свод'!F1347</f>
        <v>9149.44</v>
      </c>
      <c r="G17" s="15">
        <f>'[1]Лицевые счета домов свод'!G1347</f>
        <v>3668.0099999999993</v>
      </c>
      <c r="H17" s="15">
        <f>'[1]Лицевые счета домов свод'!H1347</f>
        <v>3626.8100000000004</v>
      </c>
      <c r="I17" s="15">
        <f>'[1]Лицевые счета домов свод'!I1347</f>
        <v>0</v>
      </c>
      <c r="J17" s="15">
        <f>'[1]Лицевые счета домов свод'!J1347</f>
        <v>12776.250000000002</v>
      </c>
      <c r="K17" s="15">
        <f>'[1]Лицевые счета домов свод'!K1347</f>
        <v>931.4499999999991</v>
      </c>
      <c r="L17" s="16"/>
    </row>
    <row r="18" spans="1:12" ht="36.75" customHeight="1" hidden="1">
      <c r="A18" s="14"/>
      <c r="B18" s="14"/>
      <c r="C18" s="14"/>
      <c r="D18" s="18" t="s">
        <v>29</v>
      </c>
      <c r="E18" s="15">
        <f>'[1]Лицевые счета домов свод'!E1348</f>
        <v>26.23</v>
      </c>
      <c r="F18" s="15">
        <f>'[1]Лицевые счета домов свод'!F1348</f>
        <v>399.92</v>
      </c>
      <c r="G18" s="15">
        <f>'[1]Лицевые счета домов свод'!G1348</f>
        <v>107.91000000000003</v>
      </c>
      <c r="H18" s="15">
        <f>'[1]Лицевые счета домов свод'!H1348</f>
        <v>106.71</v>
      </c>
      <c r="I18" s="15">
        <f>'[1]Лицевые счета домов свод'!I1348</f>
        <v>0</v>
      </c>
      <c r="J18" s="15">
        <f>'[1]Лицевые счета домов свод'!J1348</f>
        <v>506.63</v>
      </c>
      <c r="K18" s="15">
        <f>'[1]Лицевые счета домов свод'!K1348</f>
        <v>27.430000000000028</v>
      </c>
      <c r="L18" s="16"/>
    </row>
    <row r="19" spans="1:12" ht="12.75" hidden="1">
      <c r="A19" s="14"/>
      <c r="B19" s="14"/>
      <c r="C19" s="14"/>
      <c r="D19" s="18" t="s">
        <v>30</v>
      </c>
      <c r="E19" s="15">
        <f>'[1]Лицевые счета домов свод'!E1349</f>
        <v>6177.46</v>
      </c>
      <c r="F19" s="15">
        <f>'[1]Лицевые счета домов свод'!F1349</f>
        <v>-6177.46</v>
      </c>
      <c r="G19" s="15">
        <f>'[1]Лицевые счета домов свод'!G1349</f>
        <v>33907.64</v>
      </c>
      <c r="H19" s="15">
        <f>'[1]Лицевые счета домов свод'!H1349</f>
        <v>33705.55</v>
      </c>
      <c r="I19" s="15">
        <f>'[1]Лицевые счета домов свод'!I1349</f>
        <v>33907.64</v>
      </c>
      <c r="J19" s="15">
        <f>'[1]Лицевые счета домов свод'!J1349</f>
        <v>-6379.549999999997</v>
      </c>
      <c r="K19" s="15">
        <f>'[1]Лицевые счета домов свод'!K1349</f>
        <v>6379.549999999995</v>
      </c>
      <c r="L19" s="16"/>
    </row>
    <row r="20" spans="1:12" ht="12.75" hidden="1">
      <c r="A20" s="14"/>
      <c r="B20" s="14"/>
      <c r="C20" s="14"/>
      <c r="D20" s="18" t="s">
        <v>31</v>
      </c>
      <c r="E20" s="15">
        <f>'[1]Лицевые счета домов свод'!E1350</f>
        <v>3055.68</v>
      </c>
      <c r="F20" s="15">
        <f>'[1]Лицевые счета домов свод'!F1350</f>
        <v>-42852.399999999994</v>
      </c>
      <c r="G20" s="15">
        <f>'[1]Лицевые счета домов свод'!G1350</f>
        <v>12585.850000000002</v>
      </c>
      <c r="H20" s="15">
        <f>'[1]Лицевые счета домов свод'!H1350</f>
        <v>12444.730000000001</v>
      </c>
      <c r="I20" s="15">
        <f>'[1]Лицевые счета домов свод'!I1350</f>
        <v>23453.585220000004</v>
      </c>
      <c r="J20" s="15">
        <f>'[1]Лицевые счета домов свод'!J1350</f>
        <v>-53861.25522000001</v>
      </c>
      <c r="K20" s="15">
        <f>'[1]Лицевые счета домов свод'!K1350</f>
        <v>3196.8000000000025</v>
      </c>
      <c r="L20" s="16"/>
    </row>
    <row r="21" spans="1:12" ht="12.75" hidden="1">
      <c r="A21" s="14"/>
      <c r="B21" s="14"/>
      <c r="C21" s="14"/>
      <c r="D21" s="18" t="s">
        <v>32</v>
      </c>
      <c r="E21" s="15">
        <f>'[1]Лицевые счета домов свод'!E1351</f>
        <v>794.29</v>
      </c>
      <c r="F21" s="15">
        <f>'[1]Лицевые счета домов свод'!F1351</f>
        <v>-15481.91</v>
      </c>
      <c r="G21" s="15">
        <f>'[1]Лицевые счета домов свод'!G1351</f>
        <v>3272.290000000001</v>
      </c>
      <c r="H21" s="15">
        <f>'[1]Лицевые счета домов свод'!H1351</f>
        <v>3235.6900000000005</v>
      </c>
      <c r="I21" s="15">
        <f>'[1]Лицевые счета домов свод'!I1351</f>
        <v>0</v>
      </c>
      <c r="J21" s="15">
        <f>'[1]Лицевые счета домов свод'!J1351</f>
        <v>-12246.22</v>
      </c>
      <c r="K21" s="15">
        <f>'[1]Лицевые счета домов свод'!K1351</f>
        <v>830.8900000000001</v>
      </c>
      <c r="L21" s="16"/>
    </row>
    <row r="22" spans="1:12" ht="12.75" hidden="1">
      <c r="A22" s="14"/>
      <c r="B22" s="14"/>
      <c r="C22" s="14"/>
      <c r="D22" s="5" t="s">
        <v>33</v>
      </c>
      <c r="E22" s="5">
        <f>SUM(E13:E21)</f>
        <v>42485.740000000005</v>
      </c>
      <c r="F22" s="5">
        <f>SUM(F13:F21)</f>
        <v>-211500.27999999997</v>
      </c>
      <c r="G22" s="5">
        <f>SUM(G13:G21)</f>
        <v>217556.44</v>
      </c>
      <c r="H22" s="5">
        <f>SUM(H13:H21)</f>
        <v>215117.10000000003</v>
      </c>
      <c r="I22" s="19">
        <f>SUM(I13:I21)</f>
        <v>273228.57522</v>
      </c>
      <c r="J22" s="19">
        <f>SUM(J13:J21)</f>
        <v>-269611.75522</v>
      </c>
      <c r="K22" s="5">
        <f>SUM(K13:K21)</f>
        <v>44925.07999999999</v>
      </c>
      <c r="L22" s="17"/>
    </row>
    <row r="23" spans="1:12" ht="12.75" hidden="1">
      <c r="A23" s="14"/>
      <c r="B23" s="14"/>
      <c r="C23" s="14"/>
      <c r="D23" s="14" t="s">
        <v>34</v>
      </c>
      <c r="E23" s="15">
        <f>'[1]Лицевые счета домов свод'!E1353</f>
        <v>3923.26</v>
      </c>
      <c r="F23" s="15">
        <f>'[1]Лицевые счета домов свод'!F1353</f>
        <v>-3923.26</v>
      </c>
      <c r="G23" s="15">
        <f>'[1]Лицевые счета домов свод'!G1353</f>
        <v>48924.52999999999</v>
      </c>
      <c r="H23" s="15">
        <f>'[1]Лицевые счета домов свод'!H1353</f>
        <v>49260.689999999995</v>
      </c>
      <c r="I23" s="15">
        <f>'[1]Лицевые счета домов свод'!I1353</f>
        <v>48924.52999999999</v>
      </c>
      <c r="J23" s="15">
        <f>'[1]Лицевые счета домов свод'!J1353</f>
        <v>-3587.0999999999985</v>
      </c>
      <c r="K23" s="15">
        <f>'[1]Лицевые счета домов свод'!K1353</f>
        <v>3587.0999999999985</v>
      </c>
      <c r="L23" s="16"/>
    </row>
    <row r="24" spans="1:12" ht="12.75" hidden="1">
      <c r="A24" s="14"/>
      <c r="B24" s="14"/>
      <c r="C24" s="14"/>
      <c r="D24" s="14" t="s">
        <v>35</v>
      </c>
      <c r="E24" s="15">
        <f>'[1]Лицевые счета домов свод'!E1354</f>
        <v>110.74</v>
      </c>
      <c r="F24" s="15">
        <f>'[1]Лицевые счета домов свод'!F1354</f>
        <v>-55216.82</v>
      </c>
      <c r="G24" s="15">
        <f>'[1]Лицевые счета домов свод'!G1354</f>
        <v>0</v>
      </c>
      <c r="H24" s="15">
        <f>'[1]Лицевые счета домов свод'!H1354</f>
        <v>12.6</v>
      </c>
      <c r="I24" s="15">
        <f>'[1]Лицевые счета домов свод'!I1354</f>
        <v>0</v>
      </c>
      <c r="J24" s="15">
        <f>'[1]Лицевые счета домов свод'!J1354</f>
        <v>-55204.22</v>
      </c>
      <c r="K24" s="15">
        <f>'[1]Лицевые счета домов свод'!K1354</f>
        <v>98.14</v>
      </c>
      <c r="L24" s="16"/>
    </row>
    <row r="25" spans="1:12" ht="12.75" hidden="1">
      <c r="A25" s="14"/>
      <c r="B25" s="14"/>
      <c r="C25" s="14"/>
      <c r="D25" s="14" t="s">
        <v>36</v>
      </c>
      <c r="E25" s="15">
        <f>'[1]Лицевые счета домов свод'!E1355</f>
        <v>0</v>
      </c>
      <c r="F25" s="15">
        <f>'[1]Лицевые счета домов свод'!F1355</f>
        <v>0</v>
      </c>
      <c r="G25" s="15">
        <f>'[1]Лицевые счета домов свод'!G1355</f>
        <v>0</v>
      </c>
      <c r="H25" s="15">
        <f>'[1]Лицевые счета домов свод'!H1355</f>
        <v>0</v>
      </c>
      <c r="I25" s="15">
        <f>'[1]Лицевые счета домов свод'!I1355</f>
        <v>0</v>
      </c>
      <c r="J25" s="15">
        <f>'[1]Лицевые счета домов свод'!J1355</f>
        <v>0</v>
      </c>
      <c r="K25" s="15">
        <f>'[1]Лицевые счета домов свод'!K1355</f>
        <v>0</v>
      </c>
      <c r="L25" s="16"/>
    </row>
    <row r="26" spans="1:12" ht="12.75" hidden="1">
      <c r="A26" s="14"/>
      <c r="B26" s="14"/>
      <c r="C26" s="14"/>
      <c r="D26" s="14" t="s">
        <v>37</v>
      </c>
      <c r="E26" s="15">
        <f>'[1]Лицевые счета домов свод'!E1356</f>
        <v>581.4599999999999</v>
      </c>
      <c r="F26" s="15">
        <f>'[1]Лицевые счета домов свод'!F1356</f>
        <v>42.71</v>
      </c>
      <c r="G26" s="15">
        <f>'[1]Лицевые счета домов свод'!G1356</f>
        <v>11788.579999999998</v>
      </c>
      <c r="H26" s="15">
        <f>'[1]Лицевые счета домов свод'!H1356</f>
        <v>11756.740000000003</v>
      </c>
      <c r="I26" s="15">
        <f>'[1]Лицевые счета домов свод'!I1356</f>
        <v>11788.579999999998</v>
      </c>
      <c r="J26" s="15">
        <f>'[1]Лицевые счета домов свод'!J1356</f>
        <v>10.870000000005291</v>
      </c>
      <c r="K26" s="15">
        <f>'[1]Лицевые счета домов свод'!K1356</f>
        <v>613.2999999999947</v>
      </c>
      <c r="L26" s="16"/>
    </row>
    <row r="27" spans="1:12" ht="12.75" hidden="1">
      <c r="A27" s="14"/>
      <c r="B27" s="14"/>
      <c r="C27" s="14"/>
      <c r="D27" s="14" t="s">
        <v>38</v>
      </c>
      <c r="E27" s="15">
        <f>'[1]Лицевые счета домов свод'!E1357</f>
        <v>15206.87</v>
      </c>
      <c r="F27" s="15">
        <f>'[1]Лицевые счета домов свод'!F1357</f>
        <v>-4498.370000000001</v>
      </c>
      <c r="G27" s="15">
        <f>'[1]Лицевые счета домов свод'!G1357</f>
        <v>62766.799999999996</v>
      </c>
      <c r="H27" s="15">
        <f>'[1]Лицевые счета домов свод'!H1357</f>
        <v>61807.079999999994</v>
      </c>
      <c r="I27" s="15">
        <f>'[1]Лицевые счета домов свод'!I1357</f>
        <v>62766.799999999996</v>
      </c>
      <c r="J27" s="15">
        <f>'[1]Лицевые счета домов свод'!J1357</f>
        <v>-5458.089999999999</v>
      </c>
      <c r="K27" s="15">
        <f>'[1]Лицевые счета домов свод'!K1357</f>
        <v>16166.590000000007</v>
      </c>
      <c r="L27" s="16"/>
    </row>
    <row r="28" spans="1:12" ht="12.75" hidden="1">
      <c r="A28" s="14"/>
      <c r="B28" s="14"/>
      <c r="C28" s="14"/>
      <c r="D28" s="14" t="s">
        <v>39</v>
      </c>
      <c r="E28" s="15">
        <f>'[1]Лицевые счета домов свод'!E1358</f>
        <v>6401.63</v>
      </c>
      <c r="F28" s="15">
        <f>'[1]Лицевые счета домов свод'!F1358</f>
        <v>-6401.63</v>
      </c>
      <c r="G28" s="15">
        <f>'[1]Лицевые счета домов свод'!G1358</f>
        <v>84276.14</v>
      </c>
      <c r="H28" s="15">
        <f>'[1]Лицевые счета домов свод'!H1358</f>
        <v>84987.36999999998</v>
      </c>
      <c r="I28" s="15">
        <f>'[1]Лицевые счета домов свод'!I1358</f>
        <v>84276.14</v>
      </c>
      <c r="J28" s="15">
        <f>'[1]Лицевые счета домов свод'!J1358</f>
        <v>-5690.400000000016</v>
      </c>
      <c r="K28" s="15">
        <f>'[1]Лицевые счета домов свод'!K1358</f>
        <v>5690.400000000016</v>
      </c>
      <c r="L28" s="16"/>
    </row>
    <row r="29" spans="1:12" ht="12.75" hidden="1">
      <c r="A29" s="14"/>
      <c r="B29" s="14"/>
      <c r="C29" s="14"/>
      <c r="D29" s="14" t="s">
        <v>40</v>
      </c>
      <c r="E29" s="15">
        <f>'[1]Лицевые счета домов свод'!E1359</f>
        <v>16627.58</v>
      </c>
      <c r="F29" s="15">
        <f>'[1]Лицевые счета домов свод'!F1359</f>
        <v>-16627.58</v>
      </c>
      <c r="G29" s="15">
        <f>'[1]Лицевые счета домов свод'!G1359</f>
        <v>78392.3</v>
      </c>
      <c r="H29" s="15">
        <f>'[1]Лицевые счета домов свод'!H1359</f>
        <v>77186.09</v>
      </c>
      <c r="I29" s="15">
        <f>'[1]Лицевые счета домов свод'!I1359</f>
        <v>78392.3</v>
      </c>
      <c r="J29" s="15">
        <f>'[1]Лицевые счета домов свод'!J1359</f>
        <v>-17833.790000000008</v>
      </c>
      <c r="K29" s="15">
        <f>'[1]Лицевые счета домов свод'!K1359</f>
        <v>17833.790000000008</v>
      </c>
      <c r="L29" s="16"/>
    </row>
    <row r="30" spans="1:12" ht="12.75" hidden="1">
      <c r="A30" s="14"/>
      <c r="B30" s="14"/>
      <c r="C30" s="14"/>
      <c r="D30" s="14" t="s">
        <v>41</v>
      </c>
      <c r="E30" s="15">
        <f>'[1]Лицевые счета домов свод'!E1360</f>
        <v>2449.95</v>
      </c>
      <c r="F30" s="15">
        <f>'[1]Лицевые счета домов свод'!F1360</f>
        <v>-2449.95</v>
      </c>
      <c r="G30" s="15">
        <f>'[1]Лицевые счета домов свод'!G1360</f>
        <v>31964.48</v>
      </c>
      <c r="H30" s="15">
        <f>'[1]Лицевые счета домов свод'!H1360</f>
        <v>32073.530000000002</v>
      </c>
      <c r="I30" s="15">
        <f>'[1]Лицевые счета домов свод'!I1360</f>
        <v>31964.48</v>
      </c>
      <c r="J30" s="15">
        <f>'[1]Лицевые счета домов свод'!J1360</f>
        <v>-2340.899999999998</v>
      </c>
      <c r="K30" s="15">
        <f>'[1]Лицевые счета домов свод'!K1360</f>
        <v>2340.899999999998</v>
      </c>
      <c r="L30" s="16"/>
    </row>
    <row r="31" spans="1:12" ht="12.75" hidden="1">
      <c r="A31" s="14"/>
      <c r="B31" s="14"/>
      <c r="C31" s="14"/>
      <c r="D31" s="14" t="s">
        <v>18</v>
      </c>
      <c r="E31" s="15">
        <f>'[1]Лицевые счета домов свод'!E1361</f>
        <v>0</v>
      </c>
      <c r="F31" s="15">
        <f>'[1]Лицевые счета домов свод'!F1361</f>
        <v>0</v>
      </c>
      <c r="G31" s="15">
        <f>'[1]Лицевые счета домов свод'!G1361</f>
        <v>2971.2699999999995</v>
      </c>
      <c r="H31" s="15">
        <f>'[1]Лицевые счета домов свод'!H1361</f>
        <v>3269.44</v>
      </c>
      <c r="I31" s="15">
        <f>'[1]Лицевые счета домов свод'!I1361</f>
        <v>2746.0799999999995</v>
      </c>
      <c r="J31" s="15">
        <f>'[1]Лицевые счета домов свод'!J1361</f>
        <v>375.91000000000076</v>
      </c>
      <c r="K31" s="15">
        <f>'[1]Лицевые счета домов свод'!K1361</f>
        <v>-375.91000000000076</v>
      </c>
      <c r="L31" s="16"/>
    </row>
    <row r="32" spans="1:12" ht="12.75" hidden="1">
      <c r="A32" s="14"/>
      <c r="B32" s="14"/>
      <c r="C32" s="14"/>
      <c r="D32" s="14" t="s">
        <v>19</v>
      </c>
      <c r="E32" s="15">
        <f>'[1]Лицевые счета домов свод'!E1362</f>
        <v>0</v>
      </c>
      <c r="F32" s="15">
        <f>'[1]Лицевые счета домов свод'!F1362</f>
        <v>0</v>
      </c>
      <c r="G32" s="15">
        <f>'[1]Лицевые счета домов свод'!G1362</f>
        <v>11446.229999999998</v>
      </c>
      <c r="H32" s="15">
        <f>'[1]Лицевые счета домов свод'!H1362</f>
        <v>12862.93</v>
      </c>
      <c r="I32" s="15">
        <f>'[1]Лицевые счета домов свод'!I1362</f>
        <v>10530.829999999998</v>
      </c>
      <c r="J32" s="15">
        <f>'[1]Лицевые счета домов свод'!J1362</f>
        <v>2332.1000000000017</v>
      </c>
      <c r="K32" s="15">
        <f>'[1]Лицевые счета домов свод'!K1362</f>
        <v>-1416.7000000000016</v>
      </c>
      <c r="L32" s="16"/>
    </row>
    <row r="33" spans="1:12" ht="12.75">
      <c r="A33" s="9">
        <v>41</v>
      </c>
      <c r="B33" s="10" t="s">
        <v>14</v>
      </c>
      <c r="C33" s="11" t="s">
        <v>15</v>
      </c>
      <c r="D33" s="9"/>
      <c r="E33" s="20">
        <f>SUM(E23:E32)+E12+E22</f>
        <v>125052.13</v>
      </c>
      <c r="F33" s="20">
        <f>SUM(F23:F32)+F12+F22</f>
        <v>-415928.64999999997</v>
      </c>
      <c r="G33" s="20">
        <f>SUM(G23:G32)+G12+G22</f>
        <v>731683.4099999999</v>
      </c>
      <c r="H33" s="20">
        <f>SUM(H23:H32)+H12+H22</f>
        <v>727143.48</v>
      </c>
      <c r="I33" s="21">
        <f>SUM(I23:I32)+I12+I22</f>
        <v>768806.17522</v>
      </c>
      <c r="J33" s="21">
        <f>SUM(J23:J32)+J12+J22</f>
        <v>-457738.79521999997</v>
      </c>
      <c r="K33" s="20">
        <f>SUM(K23:K32)+K12+K22</f>
        <v>129514.32</v>
      </c>
      <c r="L33" s="12" t="s">
        <v>16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="80" zoomScaleNormal="80" workbookViewId="0" topLeftCell="A1">
      <selection activeCell="G9" sqref="G9"/>
    </sheetView>
  </sheetViews>
  <sheetFormatPr defaultColWidth="12.57421875" defaultRowHeight="12.75"/>
  <cols>
    <col min="1" max="1" width="10.00390625" style="0" customWidth="1"/>
    <col min="2" max="2" width="36.140625" style="0" customWidth="1"/>
    <col min="3" max="3" width="33.7109375" style="0" customWidth="1"/>
    <col min="4" max="4" width="36.8515625" style="0" customWidth="1"/>
    <col min="5" max="5" width="18.421875" style="0" customWidth="1"/>
    <col min="6" max="16384" width="11.57421875" style="0" customWidth="1"/>
  </cols>
  <sheetData>
    <row r="1" spans="1:5" s="23" customFormat="1" ht="12.75">
      <c r="A1" s="22" t="s">
        <v>42</v>
      </c>
      <c r="B1" s="22"/>
      <c r="C1" s="22"/>
      <c r="D1" s="22"/>
      <c r="E1" s="22"/>
    </row>
    <row r="2" spans="1:5" s="23" customFormat="1" ht="12.75">
      <c r="A2" s="24" t="s">
        <v>1</v>
      </c>
      <c r="B2" s="25" t="s">
        <v>43</v>
      </c>
      <c r="C2" s="25" t="s">
        <v>2</v>
      </c>
      <c r="D2" s="25" t="s">
        <v>44</v>
      </c>
      <c r="E2" s="25" t="s">
        <v>45</v>
      </c>
    </row>
    <row r="3" spans="1:5" s="23" customFormat="1" ht="33" customHeight="1">
      <c r="A3" s="26">
        <v>1</v>
      </c>
      <c r="B3" s="27" t="s">
        <v>46</v>
      </c>
      <c r="C3" s="26" t="s">
        <v>47</v>
      </c>
      <c r="D3" s="26" t="s">
        <v>48</v>
      </c>
      <c r="E3" s="26">
        <v>52585.85</v>
      </c>
    </row>
    <row r="4" spans="1:5" s="23" customFormat="1" ht="12.75">
      <c r="A4" s="26">
        <v>2</v>
      </c>
      <c r="B4" s="28" t="s">
        <v>49</v>
      </c>
      <c r="C4" s="26" t="s">
        <v>47</v>
      </c>
      <c r="D4" s="28" t="s">
        <v>50</v>
      </c>
      <c r="E4" s="28">
        <v>24561.3</v>
      </c>
    </row>
    <row r="5" spans="1:5" s="23" customFormat="1" ht="12.75">
      <c r="A5" s="26">
        <v>3</v>
      </c>
      <c r="B5" s="27" t="s">
        <v>46</v>
      </c>
      <c r="C5" s="26" t="s">
        <v>47</v>
      </c>
      <c r="D5" s="26" t="s">
        <v>51</v>
      </c>
      <c r="E5" s="26">
        <v>43323.86</v>
      </c>
    </row>
    <row r="6" spans="1:5" s="23" customFormat="1" ht="12.75" hidden="1">
      <c r="A6" s="29"/>
      <c r="B6" s="29" t="s">
        <v>52</v>
      </c>
      <c r="C6" s="29"/>
      <c r="D6" s="29"/>
      <c r="E6" s="29">
        <f>E4+E3+E5</f>
        <v>120471.01</v>
      </c>
    </row>
    <row r="7" spans="1:5" s="23" customFormat="1" ht="12.75" hidden="1">
      <c r="A7" s="4"/>
      <c r="B7" s="4"/>
      <c r="C7" s="4"/>
      <c r="D7" s="4"/>
      <c r="E7" s="4"/>
    </row>
    <row r="8" spans="1:5" s="23" customFormat="1" ht="17.25" customHeight="1">
      <c r="A8" s="22" t="s">
        <v>53</v>
      </c>
      <c r="B8" s="22"/>
      <c r="C8" s="22"/>
      <c r="D8" s="22"/>
      <c r="E8" s="22"/>
    </row>
    <row r="9" spans="1:5" s="23" customFormat="1" ht="12.75">
      <c r="A9" s="24" t="s">
        <v>1</v>
      </c>
      <c r="B9" s="25" t="s">
        <v>43</v>
      </c>
      <c r="C9" s="25" t="s">
        <v>2</v>
      </c>
      <c r="D9" s="25" t="s">
        <v>44</v>
      </c>
      <c r="E9" s="25" t="s">
        <v>45</v>
      </c>
    </row>
    <row r="10" spans="1:5" s="23" customFormat="1" ht="33" customHeight="1">
      <c r="A10" s="26">
        <v>1</v>
      </c>
      <c r="B10" s="27" t="s">
        <v>54</v>
      </c>
      <c r="C10" s="26" t="s">
        <v>47</v>
      </c>
      <c r="D10" s="26" t="s">
        <v>55</v>
      </c>
      <c r="E10" s="26">
        <v>13597.4</v>
      </c>
    </row>
    <row r="11" spans="1:5" s="23" customFormat="1" ht="12.75" hidden="1">
      <c r="A11" s="26">
        <v>2</v>
      </c>
      <c r="B11" s="28"/>
      <c r="C11" s="28"/>
      <c r="D11" s="30"/>
      <c r="E11" s="30"/>
    </row>
    <row r="12" spans="1:5" s="23" customFormat="1" ht="12.75" hidden="1">
      <c r="A12" s="26">
        <v>3</v>
      </c>
      <c r="B12" s="28"/>
      <c r="C12" s="28"/>
      <c r="D12" s="30"/>
      <c r="E12" s="30"/>
    </row>
    <row r="13" spans="1:5" s="23" customFormat="1" ht="12.75" hidden="1">
      <c r="A13" s="29"/>
      <c r="B13" s="29" t="s">
        <v>52</v>
      </c>
      <c r="C13" s="29"/>
      <c r="D13" s="29"/>
      <c r="E13" s="29">
        <f>E10+E11+E12</f>
        <v>13597.4</v>
      </c>
    </row>
    <row r="14" spans="1:5" s="23" customFormat="1" ht="12.75" hidden="1">
      <c r="A14" s="4"/>
      <c r="B14" s="4"/>
      <c r="C14" s="4"/>
      <c r="D14" s="4"/>
      <c r="E14" s="4"/>
    </row>
    <row r="15" spans="1:5" s="23" customFormat="1" ht="12.75">
      <c r="A15" s="22" t="s">
        <v>56</v>
      </c>
      <c r="B15" s="22"/>
      <c r="C15" s="22"/>
      <c r="D15" s="22"/>
      <c r="E15" s="22"/>
    </row>
    <row r="16" spans="1:5" s="23" customFormat="1" ht="12.75">
      <c r="A16" s="24" t="s">
        <v>1</v>
      </c>
      <c r="B16" s="25" t="s">
        <v>43</v>
      </c>
      <c r="C16" s="25" t="s">
        <v>2</v>
      </c>
      <c r="D16" s="25" t="s">
        <v>44</v>
      </c>
      <c r="E16" s="25" t="s">
        <v>45</v>
      </c>
    </row>
    <row r="17" spans="1:5" s="23" customFormat="1" ht="12.75">
      <c r="A17" s="26">
        <v>1</v>
      </c>
      <c r="B17" s="28" t="s">
        <v>46</v>
      </c>
      <c r="C17" s="28" t="s">
        <v>47</v>
      </c>
      <c r="D17" s="30" t="s">
        <v>57</v>
      </c>
      <c r="E17" s="30">
        <v>14336.96</v>
      </c>
    </row>
    <row r="18" spans="1:5" s="23" customFormat="1" ht="12.75" hidden="1">
      <c r="A18" s="26">
        <v>2</v>
      </c>
      <c r="B18" s="28"/>
      <c r="C18" s="28"/>
      <c r="D18" s="30"/>
      <c r="E18" s="30"/>
    </row>
    <row r="19" spans="1:5" s="23" customFormat="1" ht="12.75" hidden="1">
      <c r="A19" s="29"/>
      <c r="B19" s="29" t="s">
        <v>52</v>
      </c>
      <c r="C19" s="29"/>
      <c r="D19" s="29"/>
      <c r="E19" s="29">
        <f>E17+E18</f>
        <v>14336.96</v>
      </c>
    </row>
    <row r="20" spans="1:5" s="23" customFormat="1" ht="12.75" hidden="1">
      <c r="A20" s="4"/>
      <c r="B20" s="4"/>
      <c r="C20" s="4"/>
      <c r="D20" s="4"/>
      <c r="E20" s="4"/>
    </row>
    <row r="21" spans="1:5" s="23" customFormat="1" ht="12.75">
      <c r="A21" s="22" t="s">
        <v>58</v>
      </c>
      <c r="B21" s="22"/>
      <c r="C21" s="22"/>
      <c r="D21" s="22"/>
      <c r="E21" s="22"/>
    </row>
    <row r="22" spans="1:5" s="23" customFormat="1" ht="12.75">
      <c r="A22" s="24" t="s">
        <v>1</v>
      </c>
      <c r="B22" s="25" t="s">
        <v>43</v>
      </c>
      <c r="C22" s="25" t="s">
        <v>2</v>
      </c>
      <c r="D22" s="25" t="s">
        <v>44</v>
      </c>
      <c r="E22" s="25" t="s">
        <v>45</v>
      </c>
    </row>
    <row r="23" spans="1:5" s="23" customFormat="1" ht="12.75">
      <c r="A23" s="26">
        <v>1</v>
      </c>
      <c r="B23" s="28" t="s">
        <v>59</v>
      </c>
      <c r="C23" s="28" t="s">
        <v>47</v>
      </c>
      <c r="D23" s="26" t="s">
        <v>60</v>
      </c>
      <c r="E23" s="26">
        <v>15782.49</v>
      </c>
    </row>
    <row r="24" spans="1:5" ht="12.75" hidden="1">
      <c r="A24" s="31">
        <v>2</v>
      </c>
      <c r="B24" s="32"/>
      <c r="C24" s="33"/>
      <c r="D24" s="33"/>
      <c r="E24" s="33"/>
    </row>
    <row r="25" spans="1:5" ht="12.75" hidden="1">
      <c r="A25" s="34">
        <v>3</v>
      </c>
      <c r="B25" s="31"/>
      <c r="C25" s="33"/>
      <c r="D25" s="31"/>
      <c r="E25" s="35"/>
    </row>
    <row r="26" spans="1:5" ht="12.75" hidden="1">
      <c r="A26" s="36"/>
      <c r="B26" s="36" t="s">
        <v>52</v>
      </c>
      <c r="C26" s="36"/>
      <c r="D26" s="36"/>
      <c r="E26" s="36">
        <f>E24+E23+E25</f>
        <v>15782.49</v>
      </c>
    </row>
    <row r="27" spans="1:5" ht="12.75" hidden="1">
      <c r="A27" s="22"/>
      <c r="B27" s="22"/>
      <c r="C27" s="22"/>
      <c r="D27" s="22"/>
      <c r="E27" s="22"/>
    </row>
    <row r="28" ht="12.75" hidden="1"/>
    <row r="29" spans="1:5" ht="12.75" hidden="1">
      <c r="A29" s="37"/>
      <c r="B29" s="37"/>
      <c r="C29" s="37"/>
      <c r="D29" s="37"/>
      <c r="E29" s="37"/>
    </row>
    <row r="30" spans="1:5" ht="12.75" hidden="1">
      <c r="A30" s="38" t="s">
        <v>1</v>
      </c>
      <c r="B30" s="39" t="s">
        <v>43</v>
      </c>
      <c r="C30" s="39" t="s">
        <v>2</v>
      </c>
      <c r="D30" s="39" t="s">
        <v>44</v>
      </c>
      <c r="E30" s="39" t="s">
        <v>45</v>
      </c>
    </row>
    <row r="31" spans="1:5" ht="12.75" hidden="1">
      <c r="A31" s="31">
        <v>1</v>
      </c>
      <c r="B31" s="33"/>
      <c r="C31" s="33"/>
      <c r="D31" s="31"/>
      <c r="E31" s="31"/>
    </row>
    <row r="32" spans="1:5" ht="44.25" customHeight="1" hidden="1">
      <c r="A32" s="31">
        <v>2</v>
      </c>
      <c r="B32" s="32"/>
      <c r="C32" s="33"/>
      <c r="D32" s="33"/>
      <c r="E32" s="33"/>
    </row>
    <row r="33" spans="1:5" ht="12.75" hidden="1">
      <c r="A33" s="31">
        <v>3</v>
      </c>
      <c r="B33" s="31"/>
      <c r="C33" s="33"/>
      <c r="D33" s="33"/>
      <c r="E33" s="33"/>
    </row>
    <row r="34" spans="1:5" ht="12.75" hidden="1">
      <c r="A34" s="31">
        <v>4</v>
      </c>
      <c r="B34" s="31"/>
      <c r="C34" s="33"/>
      <c r="D34" s="31"/>
      <c r="E34" s="35"/>
    </row>
    <row r="35" spans="1:5" ht="12.75" hidden="1">
      <c r="A35" s="36"/>
      <c r="B35" s="36" t="s">
        <v>52</v>
      </c>
      <c r="C35" s="36"/>
      <c r="D35" s="36"/>
      <c r="E35" s="36">
        <f>E32+E31+E34+E33</f>
        <v>0</v>
      </c>
    </row>
    <row r="36" ht="12.75" hidden="1"/>
    <row r="37" spans="1:5" ht="12.75" hidden="1">
      <c r="A37" s="37"/>
      <c r="B37" s="37"/>
      <c r="C37" s="37"/>
      <c r="D37" s="37"/>
      <c r="E37" s="37"/>
    </row>
    <row r="38" spans="1:5" ht="12.75" hidden="1">
      <c r="A38" s="38" t="s">
        <v>1</v>
      </c>
      <c r="B38" s="39" t="s">
        <v>43</v>
      </c>
      <c r="C38" s="39" t="s">
        <v>2</v>
      </c>
      <c r="D38" s="39" t="s">
        <v>44</v>
      </c>
      <c r="E38" s="39" t="s">
        <v>45</v>
      </c>
    </row>
    <row r="39" spans="1:5" ht="12.75" hidden="1">
      <c r="A39" s="31">
        <v>1</v>
      </c>
      <c r="B39" s="32"/>
      <c r="C39" s="33"/>
      <c r="D39" s="31"/>
      <c r="E39" s="31"/>
    </row>
    <row r="40" spans="1:5" ht="12.75" hidden="1">
      <c r="A40" s="31">
        <v>2</v>
      </c>
      <c r="B40" s="31"/>
      <c r="C40" s="33"/>
      <c r="D40" s="33"/>
      <c r="E40" s="33"/>
    </row>
    <row r="41" spans="1:5" ht="12.75" hidden="1">
      <c r="A41" s="36"/>
      <c r="B41" s="36" t="s">
        <v>52</v>
      </c>
      <c r="C41" s="36"/>
      <c r="D41" s="36"/>
      <c r="E41" s="36">
        <f>E39</f>
        <v>0</v>
      </c>
    </row>
    <row r="42" ht="12.75" hidden="1"/>
    <row r="43" spans="1:5" ht="12.75" hidden="1">
      <c r="A43" s="37"/>
      <c r="B43" s="37"/>
      <c r="C43" s="37"/>
      <c r="D43" s="37"/>
      <c r="E43" s="37"/>
    </row>
    <row r="44" spans="1:5" ht="12.75" hidden="1">
      <c r="A44" s="38" t="s">
        <v>1</v>
      </c>
      <c r="B44" s="39" t="s">
        <v>43</v>
      </c>
      <c r="C44" s="39" t="s">
        <v>2</v>
      </c>
      <c r="D44" s="39" t="s">
        <v>44</v>
      </c>
      <c r="E44" s="39" t="s">
        <v>45</v>
      </c>
    </row>
    <row r="45" spans="1:5" ht="12.75" hidden="1">
      <c r="A45" s="31">
        <v>1</v>
      </c>
      <c r="B45" s="33"/>
      <c r="C45" s="33"/>
      <c r="D45" s="31"/>
      <c r="E45" s="31"/>
    </row>
    <row r="46" spans="1:5" ht="12.75" hidden="1">
      <c r="A46" s="31">
        <v>2</v>
      </c>
      <c r="B46" s="31"/>
      <c r="C46" s="33"/>
      <c r="D46" s="33"/>
      <c r="E46" s="33"/>
    </row>
    <row r="47" spans="1:5" ht="12.75" hidden="1">
      <c r="A47" s="31">
        <v>3</v>
      </c>
      <c r="B47" s="32"/>
      <c r="C47" s="33"/>
      <c r="D47" s="33"/>
      <c r="E47" s="33"/>
    </row>
    <row r="48" spans="1:5" ht="12.75" hidden="1">
      <c r="A48" s="31">
        <v>4</v>
      </c>
      <c r="B48" s="31"/>
      <c r="C48" s="33"/>
      <c r="D48" s="31"/>
      <c r="E48" s="35"/>
    </row>
    <row r="49" spans="1:5" ht="12.75" hidden="1">
      <c r="A49" s="36"/>
      <c r="B49" s="36" t="s">
        <v>52</v>
      </c>
      <c r="C49" s="36"/>
      <c r="D49" s="36"/>
      <c r="E49" s="36">
        <f>E46+E45+E48+E47</f>
        <v>0</v>
      </c>
    </row>
    <row r="50" ht="12.75" hidden="1"/>
    <row r="51" spans="1:5" ht="12.75" hidden="1">
      <c r="A51" s="37"/>
      <c r="B51" s="37"/>
      <c r="C51" s="37"/>
      <c r="D51" s="37"/>
      <c r="E51" s="37"/>
    </row>
    <row r="52" spans="1:5" ht="12.75" hidden="1">
      <c r="A52" s="38" t="s">
        <v>1</v>
      </c>
      <c r="B52" s="39" t="s">
        <v>43</v>
      </c>
      <c r="C52" s="39" t="s">
        <v>2</v>
      </c>
      <c r="D52" s="39" t="s">
        <v>44</v>
      </c>
      <c r="E52" s="39" t="s">
        <v>45</v>
      </c>
    </row>
    <row r="53" spans="1:5" ht="12.75" hidden="1">
      <c r="A53" s="31">
        <v>1</v>
      </c>
      <c r="B53" s="33"/>
      <c r="C53" s="33"/>
      <c r="D53" s="31"/>
      <c r="E53" s="31"/>
    </row>
    <row r="54" spans="1:5" ht="12.75" hidden="1">
      <c r="A54" s="31">
        <v>2</v>
      </c>
      <c r="B54" s="32"/>
      <c r="C54" s="33"/>
      <c r="D54" s="33"/>
      <c r="E54" s="33"/>
    </row>
    <row r="55" spans="1:5" ht="12.75" hidden="1">
      <c r="A55" s="31">
        <v>3</v>
      </c>
      <c r="B55" s="32"/>
      <c r="C55" s="33"/>
      <c r="D55" s="33"/>
      <c r="E55" s="33"/>
    </row>
    <row r="56" spans="1:5" ht="12.75" hidden="1">
      <c r="A56" s="31">
        <v>4</v>
      </c>
      <c r="B56" s="32"/>
      <c r="C56" s="33"/>
      <c r="D56" s="31"/>
      <c r="E56" s="35"/>
    </row>
    <row r="57" spans="1:5" ht="12.75" hidden="1">
      <c r="A57" s="31">
        <v>5</v>
      </c>
      <c r="B57" s="32"/>
      <c r="C57" s="33"/>
      <c r="D57" s="31"/>
      <c r="E57" s="35"/>
    </row>
    <row r="58" spans="1:5" ht="12.75" hidden="1">
      <c r="A58" s="31">
        <v>6</v>
      </c>
      <c r="B58" s="31"/>
      <c r="C58" s="33"/>
      <c r="D58" s="31"/>
      <c r="E58" s="35"/>
    </row>
    <row r="59" spans="1:5" ht="12.75" hidden="1">
      <c r="A59" s="31">
        <v>7</v>
      </c>
      <c r="B59" s="32"/>
      <c r="C59" s="33"/>
      <c r="D59" s="32"/>
      <c r="E59" s="35"/>
    </row>
    <row r="60" spans="1:5" ht="12.75" hidden="1">
      <c r="A60" s="36"/>
      <c r="B60" s="36" t="s">
        <v>52</v>
      </c>
      <c r="C60" s="36"/>
      <c r="D60" s="36"/>
      <c r="E60" s="36">
        <f>E54+E53+E56+E55+E57+E58+E59</f>
        <v>0</v>
      </c>
    </row>
    <row r="61" ht="12.75" hidden="1"/>
    <row r="62" ht="12.75" hidden="1"/>
    <row r="63" ht="12.75" hidden="1"/>
    <row r="64" spans="1:5" ht="12.75" hidden="1">
      <c r="A64" s="40"/>
      <c r="B64" s="40" t="s">
        <v>61</v>
      </c>
      <c r="C64" s="40"/>
      <c r="D64" s="40"/>
      <c r="E64" s="40">
        <f>E6+E13+E19+E26+E35+E41+E49+E60</f>
        <v>164187.86</v>
      </c>
    </row>
  </sheetData>
  <sheetProtection selectLockedCells="1" selectUnlockedCells="1"/>
  <mergeCells count="9">
    <mergeCell ref="A1:E1"/>
    <mergeCell ref="A8:E8"/>
    <mergeCell ref="A15:E15"/>
    <mergeCell ref="A21:E21"/>
    <mergeCell ref="A27:E27"/>
    <mergeCell ref="A29:E29"/>
    <mergeCell ref="A37:E37"/>
    <mergeCell ref="A43:E43"/>
    <mergeCell ref="A51:E51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="80" zoomScaleNormal="80" workbookViewId="0" topLeftCell="A67">
      <selection activeCell="G35" sqref="G35"/>
    </sheetView>
  </sheetViews>
  <sheetFormatPr defaultColWidth="12.57421875" defaultRowHeight="12.75"/>
  <cols>
    <col min="1" max="1" width="10.00390625" style="41" customWidth="1"/>
    <col min="2" max="2" width="44.8515625" style="41" customWidth="1"/>
    <col min="3" max="3" width="33.7109375" style="41" customWidth="1"/>
    <col min="4" max="4" width="26.7109375" style="41" customWidth="1"/>
    <col min="5" max="5" width="18.421875" style="41" customWidth="1"/>
    <col min="6" max="16384" width="11.57421875" style="0" customWidth="1"/>
  </cols>
  <sheetData>
    <row r="1" spans="1:5" s="23" customFormat="1" ht="17.25" customHeight="1">
      <c r="A1" s="42" t="s">
        <v>42</v>
      </c>
      <c r="B1" s="42"/>
      <c r="C1" s="42"/>
      <c r="D1" s="42"/>
      <c r="E1" s="42"/>
    </row>
    <row r="2" spans="1:5" s="23" customFormat="1" ht="36.75" customHeight="1">
      <c r="A2" s="24" t="s">
        <v>1</v>
      </c>
      <c r="B2" s="43" t="s">
        <v>43</v>
      </c>
      <c r="C2" s="43" t="s">
        <v>2</v>
      </c>
      <c r="D2" s="43" t="s">
        <v>44</v>
      </c>
      <c r="E2" s="43" t="s">
        <v>45</v>
      </c>
    </row>
    <row r="3" spans="1:5" s="23" customFormat="1" ht="39" customHeight="1">
      <c r="A3" s="44">
        <v>1</v>
      </c>
      <c r="B3" s="45" t="s">
        <v>62</v>
      </c>
      <c r="C3" s="26" t="s">
        <v>63</v>
      </c>
      <c r="D3" s="44" t="s">
        <v>64</v>
      </c>
      <c r="E3" s="44">
        <v>2077.72</v>
      </c>
    </row>
    <row r="4" spans="1:5" s="23" customFormat="1" ht="35.25" customHeight="1" hidden="1">
      <c r="A4" s="44">
        <v>2</v>
      </c>
      <c r="B4" s="28" t="s">
        <v>65</v>
      </c>
      <c r="C4" s="26" t="s">
        <v>63</v>
      </c>
      <c r="D4" s="28"/>
      <c r="E4" s="28">
        <v>5887.59</v>
      </c>
    </row>
    <row r="5" spans="1:5" s="23" customFormat="1" ht="12.75">
      <c r="A5" s="44">
        <v>3</v>
      </c>
      <c r="B5" s="45" t="s">
        <v>66</v>
      </c>
      <c r="C5" s="44" t="s">
        <v>63</v>
      </c>
      <c r="D5" s="44"/>
      <c r="E5" s="44">
        <v>1086.32</v>
      </c>
    </row>
    <row r="6" spans="1:5" s="23" customFormat="1" ht="12.75" hidden="1">
      <c r="A6" s="44">
        <v>4</v>
      </c>
      <c r="B6" s="28"/>
      <c r="C6" s="28"/>
      <c r="D6" s="28"/>
      <c r="E6" s="44"/>
    </row>
    <row r="7" spans="1:5" s="23" customFormat="1" ht="12.75" hidden="1">
      <c r="A7" s="46"/>
      <c r="B7" s="46" t="s">
        <v>52</v>
      </c>
      <c r="C7" s="46"/>
      <c r="D7" s="46"/>
      <c r="E7" s="46">
        <f>E4+E5+E3+E6</f>
        <v>9051.63</v>
      </c>
    </row>
    <row r="8" spans="1:5" s="23" customFormat="1" ht="12.75" hidden="1">
      <c r="A8" s="47"/>
      <c r="B8" s="47"/>
      <c r="C8" s="47"/>
      <c r="D8" s="47"/>
      <c r="E8" s="47"/>
    </row>
    <row r="9" spans="1:5" s="23" customFormat="1" ht="18.75" customHeight="1">
      <c r="A9" s="42" t="s">
        <v>67</v>
      </c>
      <c r="B9" s="42"/>
      <c r="C9" s="42"/>
      <c r="D9" s="42"/>
      <c r="E9" s="42"/>
    </row>
    <row r="10" spans="1:5" s="23" customFormat="1" ht="12.75">
      <c r="A10" s="24" t="s">
        <v>1</v>
      </c>
      <c r="B10" s="43" t="s">
        <v>43</v>
      </c>
      <c r="C10" s="43" t="s">
        <v>2</v>
      </c>
      <c r="D10" s="43" t="s">
        <v>44</v>
      </c>
      <c r="E10" s="43" t="s">
        <v>45</v>
      </c>
    </row>
    <row r="11" spans="1:5" s="23" customFormat="1" ht="12.75">
      <c r="A11" s="44">
        <v>1</v>
      </c>
      <c r="B11" s="45" t="s">
        <v>66</v>
      </c>
      <c r="C11" s="44" t="s">
        <v>63</v>
      </c>
      <c r="D11" s="44"/>
      <c r="E11" s="44">
        <v>1086.32</v>
      </c>
    </row>
    <row r="12" spans="1:5" s="23" customFormat="1" ht="12.75" hidden="1">
      <c r="A12" s="44">
        <v>2</v>
      </c>
      <c r="B12" s="28"/>
      <c r="C12" s="28"/>
      <c r="D12" s="28"/>
      <c r="E12" s="28"/>
    </row>
    <row r="13" spans="1:5" s="23" customFormat="1" ht="12.75" hidden="1">
      <c r="A13" s="44">
        <v>3</v>
      </c>
      <c r="B13" s="28"/>
      <c r="C13" s="44"/>
      <c r="D13" s="44"/>
      <c r="E13" s="44"/>
    </row>
    <row r="14" spans="1:5" s="23" customFormat="1" ht="12.75" hidden="1">
      <c r="A14" s="46"/>
      <c r="B14" s="46" t="s">
        <v>52</v>
      </c>
      <c r="C14" s="46"/>
      <c r="D14" s="46"/>
      <c r="E14" s="46">
        <f>E12+E11+E13</f>
        <v>1086.32</v>
      </c>
    </row>
    <row r="15" spans="1:5" s="23" customFormat="1" ht="12.75" hidden="1">
      <c r="A15" s="47"/>
      <c r="B15" s="47"/>
      <c r="C15" s="47"/>
      <c r="D15" s="47"/>
      <c r="E15" s="47"/>
    </row>
    <row r="16" spans="1:5" s="49" customFormat="1" ht="18" customHeight="1">
      <c r="A16" s="48" t="s">
        <v>68</v>
      </c>
      <c r="B16" s="48"/>
      <c r="C16" s="48"/>
      <c r="D16" s="48"/>
      <c r="E16" s="48"/>
    </row>
    <row r="17" spans="1:5" s="23" customFormat="1" ht="12.75">
      <c r="A17" s="24" t="s">
        <v>1</v>
      </c>
      <c r="B17" s="43" t="s">
        <v>43</v>
      </c>
      <c r="C17" s="43" t="s">
        <v>2</v>
      </c>
      <c r="D17" s="43" t="s">
        <v>44</v>
      </c>
      <c r="E17" s="43" t="s">
        <v>45</v>
      </c>
    </row>
    <row r="18" spans="1:5" s="23" customFormat="1" ht="44.25" customHeight="1">
      <c r="A18" s="50">
        <v>1</v>
      </c>
      <c r="B18" s="45" t="s">
        <v>69</v>
      </c>
      <c r="C18" s="26" t="s">
        <v>47</v>
      </c>
      <c r="D18" s="44" t="s">
        <v>70</v>
      </c>
      <c r="E18" s="44">
        <v>2985</v>
      </c>
    </row>
    <row r="19" spans="1:5" s="23" customFormat="1" ht="52.5" customHeight="1">
      <c r="A19" s="50">
        <v>2</v>
      </c>
      <c r="B19" s="45" t="s">
        <v>71</v>
      </c>
      <c r="C19" s="26" t="s">
        <v>47</v>
      </c>
      <c r="D19" s="44" t="s">
        <v>72</v>
      </c>
      <c r="E19" s="44">
        <v>1564.54</v>
      </c>
    </row>
    <row r="20" spans="1:5" s="23" customFormat="1" ht="56.25" customHeight="1">
      <c r="A20" s="50">
        <v>3</v>
      </c>
      <c r="B20" s="45" t="s">
        <v>73</v>
      </c>
      <c r="C20" s="26" t="s">
        <v>47</v>
      </c>
      <c r="D20" s="44" t="s">
        <v>74</v>
      </c>
      <c r="E20" s="44">
        <v>2595</v>
      </c>
    </row>
    <row r="21" spans="1:5" s="23" customFormat="1" ht="12.75">
      <c r="A21" s="50">
        <v>4</v>
      </c>
      <c r="B21" s="28" t="s">
        <v>66</v>
      </c>
      <c r="C21" s="26" t="s">
        <v>47</v>
      </c>
      <c r="D21" s="28"/>
      <c r="E21" s="28">
        <v>1086.32</v>
      </c>
    </row>
    <row r="22" spans="1:5" s="23" customFormat="1" ht="12.75">
      <c r="A22" s="50">
        <v>5</v>
      </c>
      <c r="B22" s="28" t="s">
        <v>75</v>
      </c>
      <c r="C22" s="26" t="s">
        <v>47</v>
      </c>
      <c r="D22" s="28"/>
      <c r="E22" s="28">
        <v>6369.54</v>
      </c>
    </row>
    <row r="23" spans="1:5" s="23" customFormat="1" ht="12.75" hidden="1">
      <c r="A23" s="50">
        <v>6</v>
      </c>
      <c r="B23" s="28" t="s">
        <v>65</v>
      </c>
      <c r="C23" s="26" t="s">
        <v>47</v>
      </c>
      <c r="D23" s="28"/>
      <c r="E23" s="28">
        <v>3900.38</v>
      </c>
    </row>
    <row r="24" spans="1:5" s="23" customFormat="1" ht="12.75" hidden="1">
      <c r="A24" s="46"/>
      <c r="B24" s="46" t="s">
        <v>52</v>
      </c>
      <c r="C24" s="46"/>
      <c r="D24" s="46"/>
      <c r="E24" s="46">
        <f>E18+E19+E20+E21+E22+E23</f>
        <v>18500.780000000002</v>
      </c>
    </row>
    <row r="25" spans="1:5" s="23" customFormat="1" ht="12.75" hidden="1">
      <c r="A25" s="47"/>
      <c r="B25" s="47"/>
      <c r="C25" s="47"/>
      <c r="D25" s="47"/>
      <c r="E25" s="47"/>
    </row>
    <row r="26" spans="1:5" s="49" customFormat="1" ht="16.5" customHeight="1">
      <c r="A26" s="48" t="s">
        <v>76</v>
      </c>
      <c r="B26" s="48"/>
      <c r="C26" s="48"/>
      <c r="D26" s="48"/>
      <c r="E26" s="48"/>
    </row>
    <row r="27" spans="1:5" s="23" customFormat="1" ht="12.75">
      <c r="A27" s="24" t="s">
        <v>1</v>
      </c>
      <c r="B27" s="43" t="s">
        <v>43</v>
      </c>
      <c r="C27" s="43" t="s">
        <v>2</v>
      </c>
      <c r="D27" s="43" t="s">
        <v>44</v>
      </c>
      <c r="E27" s="43" t="s">
        <v>45</v>
      </c>
    </row>
    <row r="28" spans="1:5" s="23" customFormat="1" ht="12.75">
      <c r="A28" s="44">
        <v>1</v>
      </c>
      <c r="B28" s="45" t="s">
        <v>77</v>
      </c>
      <c r="C28" s="44" t="s">
        <v>47</v>
      </c>
      <c r="D28" s="44"/>
      <c r="E28" s="44">
        <v>3409.43</v>
      </c>
    </row>
    <row r="29" spans="1:5" s="23" customFormat="1" ht="12.75">
      <c r="A29" s="44">
        <v>2</v>
      </c>
      <c r="B29" s="28" t="s">
        <v>78</v>
      </c>
      <c r="C29" s="28" t="s">
        <v>47</v>
      </c>
      <c r="D29" s="28" t="s">
        <v>79</v>
      </c>
      <c r="E29" s="28">
        <v>1382.07</v>
      </c>
    </row>
    <row r="30" spans="1:5" s="23" customFormat="1" ht="12.75">
      <c r="A30" s="44">
        <v>3</v>
      </c>
      <c r="B30" s="28" t="s">
        <v>80</v>
      </c>
      <c r="C30" s="28" t="s">
        <v>47</v>
      </c>
      <c r="D30" s="28" t="s">
        <v>81</v>
      </c>
      <c r="E30" s="28">
        <v>7720</v>
      </c>
    </row>
    <row r="31" spans="1:5" s="23" customFormat="1" ht="12.75">
      <c r="A31" s="44">
        <v>4</v>
      </c>
      <c r="B31" s="45" t="s">
        <v>66</v>
      </c>
      <c r="C31" s="44" t="s">
        <v>63</v>
      </c>
      <c r="D31" s="44"/>
      <c r="E31" s="44">
        <v>1086.32</v>
      </c>
    </row>
    <row r="32" spans="1:5" s="23" customFormat="1" ht="12.75" hidden="1">
      <c r="A32" s="46"/>
      <c r="B32" s="46" t="s">
        <v>52</v>
      </c>
      <c r="C32" s="46"/>
      <c r="D32" s="46"/>
      <c r="E32" s="46">
        <f>E28+E29+E30+E31</f>
        <v>13597.82</v>
      </c>
    </row>
    <row r="33" spans="1:5" s="23" customFormat="1" ht="12.75" hidden="1">
      <c r="A33" s="47"/>
      <c r="B33" s="47"/>
      <c r="C33" s="47"/>
      <c r="D33" s="47"/>
      <c r="E33" s="47"/>
    </row>
    <row r="34" spans="1:5" s="49" customFormat="1" ht="19.5" customHeight="1">
      <c r="A34" s="48" t="s">
        <v>82</v>
      </c>
      <c r="B34" s="48"/>
      <c r="C34" s="48"/>
      <c r="D34" s="48"/>
      <c r="E34" s="48"/>
    </row>
    <row r="35" spans="1:5" s="23" customFormat="1" ht="12.75">
      <c r="A35" s="24" t="s">
        <v>1</v>
      </c>
      <c r="B35" s="43" t="s">
        <v>43</v>
      </c>
      <c r="C35" s="43" t="s">
        <v>2</v>
      </c>
      <c r="D35" s="43" t="s">
        <v>44</v>
      </c>
      <c r="E35" s="43" t="s">
        <v>45</v>
      </c>
    </row>
    <row r="36" spans="1:5" s="23" customFormat="1" ht="30.75" customHeight="1">
      <c r="A36" s="44">
        <v>1</v>
      </c>
      <c r="B36" s="45" t="s">
        <v>66</v>
      </c>
      <c r="C36" s="44" t="s">
        <v>63</v>
      </c>
      <c r="D36" s="44"/>
      <c r="E36" s="44">
        <v>1086.32</v>
      </c>
    </row>
    <row r="37" spans="1:5" s="23" customFormat="1" ht="12.75">
      <c r="A37" s="44">
        <v>2</v>
      </c>
      <c r="B37" s="28" t="s">
        <v>83</v>
      </c>
      <c r="C37" s="28" t="s">
        <v>47</v>
      </c>
      <c r="D37" s="28" t="s">
        <v>84</v>
      </c>
      <c r="E37" s="28">
        <v>559.65</v>
      </c>
    </row>
    <row r="38" spans="1:5" s="23" customFormat="1" ht="12.75">
      <c r="A38" s="44">
        <v>3</v>
      </c>
      <c r="B38" s="28" t="s">
        <v>85</v>
      </c>
      <c r="C38" s="28" t="s">
        <v>47</v>
      </c>
      <c r="D38" s="28"/>
      <c r="E38" s="28">
        <v>1084.08</v>
      </c>
    </row>
    <row r="39" spans="1:5" s="23" customFormat="1" ht="12.75" hidden="1">
      <c r="A39" s="46"/>
      <c r="B39" s="46" t="s">
        <v>52</v>
      </c>
      <c r="C39" s="46"/>
      <c r="D39" s="46"/>
      <c r="E39" s="46">
        <f>E36+E37+E38</f>
        <v>2730.0499999999997</v>
      </c>
    </row>
    <row r="40" spans="1:5" s="23" customFormat="1" ht="8.25" customHeight="1" hidden="1">
      <c r="A40" s="47"/>
      <c r="B40" s="47"/>
      <c r="C40" s="47"/>
      <c r="D40" s="47"/>
      <c r="E40" s="47"/>
    </row>
    <row r="41" spans="1:5" s="23" customFormat="1" ht="18.75" customHeight="1">
      <c r="A41" s="42" t="s">
        <v>86</v>
      </c>
      <c r="B41" s="42"/>
      <c r="C41" s="42"/>
      <c r="D41" s="42"/>
      <c r="E41" s="42"/>
    </row>
    <row r="42" spans="1:5" s="23" customFormat="1" ht="12.75">
      <c r="A42" s="24" t="s">
        <v>1</v>
      </c>
      <c r="B42" s="43" t="s">
        <v>43</v>
      </c>
      <c r="C42" s="43" t="s">
        <v>2</v>
      </c>
      <c r="D42" s="43" t="s">
        <v>44</v>
      </c>
      <c r="E42" s="43" t="s">
        <v>45</v>
      </c>
    </row>
    <row r="43" spans="1:5" s="23" customFormat="1" ht="12.75">
      <c r="A43" s="44">
        <v>1</v>
      </c>
      <c r="B43" s="28" t="s">
        <v>80</v>
      </c>
      <c r="C43" s="28" t="s">
        <v>47</v>
      </c>
      <c r="D43" s="44" t="s">
        <v>87</v>
      </c>
      <c r="E43" s="44">
        <v>8010</v>
      </c>
    </row>
    <row r="44" spans="1:5" s="23" customFormat="1" ht="12.75">
      <c r="A44" s="44">
        <v>2</v>
      </c>
      <c r="B44" s="45" t="s">
        <v>66</v>
      </c>
      <c r="C44" s="28" t="s">
        <v>47</v>
      </c>
      <c r="D44" s="44"/>
      <c r="E44" s="44">
        <v>1086.32</v>
      </c>
    </row>
    <row r="45" spans="1:5" s="23" customFormat="1" ht="12.75" hidden="1">
      <c r="A45" s="44">
        <v>3</v>
      </c>
      <c r="B45" s="28"/>
      <c r="C45" s="28"/>
      <c r="D45" s="28"/>
      <c r="E45" s="28"/>
    </row>
    <row r="46" spans="1:5" s="23" customFormat="1" ht="12.75" hidden="1">
      <c r="A46" s="44">
        <v>4</v>
      </c>
      <c r="B46" s="28"/>
      <c r="C46" s="28"/>
      <c r="D46" s="28"/>
      <c r="E46" s="28"/>
    </row>
    <row r="47" spans="1:5" s="23" customFormat="1" ht="12.75" hidden="1">
      <c r="A47" s="46"/>
      <c r="B47" s="46" t="s">
        <v>52</v>
      </c>
      <c r="C47" s="46"/>
      <c r="D47" s="46"/>
      <c r="E47" s="46">
        <f>E43+E44+E45+E46</f>
        <v>9096.32</v>
      </c>
    </row>
    <row r="48" spans="1:5" s="23" customFormat="1" ht="12.75" hidden="1">
      <c r="A48" s="47"/>
      <c r="B48" s="47"/>
      <c r="C48" s="47"/>
      <c r="D48" s="47"/>
      <c r="E48" s="47"/>
    </row>
    <row r="49" spans="1:5" s="23" customFormat="1" ht="15.75" customHeight="1">
      <c r="A49" s="42" t="s">
        <v>88</v>
      </c>
      <c r="B49" s="42"/>
      <c r="C49" s="42"/>
      <c r="D49" s="42"/>
      <c r="E49" s="42"/>
    </row>
    <row r="50" spans="1:5" s="23" customFormat="1" ht="12.75">
      <c r="A50" s="24" t="s">
        <v>1</v>
      </c>
      <c r="B50" s="43" t="s">
        <v>43</v>
      </c>
      <c r="C50" s="43" t="s">
        <v>2</v>
      </c>
      <c r="D50" s="43" t="s">
        <v>44</v>
      </c>
      <c r="E50" s="43" t="s">
        <v>45</v>
      </c>
    </row>
    <row r="51" spans="1:5" s="23" customFormat="1" ht="12.75">
      <c r="A51" s="44">
        <v>1</v>
      </c>
      <c r="B51" s="45" t="s">
        <v>66</v>
      </c>
      <c r="C51" s="28" t="s">
        <v>63</v>
      </c>
      <c r="D51" s="44"/>
      <c r="E51" s="44">
        <v>1086.32</v>
      </c>
    </row>
    <row r="52" spans="1:5" s="23" customFormat="1" ht="12.75">
      <c r="A52" s="44">
        <v>2</v>
      </c>
      <c r="B52" s="28" t="s">
        <v>89</v>
      </c>
      <c r="C52" s="28" t="s">
        <v>63</v>
      </c>
      <c r="D52" s="28" t="s">
        <v>90</v>
      </c>
      <c r="E52" s="28">
        <v>218.81</v>
      </c>
    </row>
    <row r="53" spans="1:5" s="23" customFormat="1" ht="12.75" hidden="1">
      <c r="A53" s="44">
        <v>3</v>
      </c>
      <c r="B53" s="28"/>
      <c r="C53" s="28"/>
      <c r="D53" s="28"/>
      <c r="E53" s="28"/>
    </row>
    <row r="54" spans="1:5" s="23" customFormat="1" ht="12.75" hidden="1">
      <c r="A54" s="46"/>
      <c r="B54" s="46" t="s">
        <v>52</v>
      </c>
      <c r="C54" s="46"/>
      <c r="D54" s="46"/>
      <c r="E54" s="46">
        <f>E51+E52+E53</f>
        <v>1305.1299999999999</v>
      </c>
    </row>
    <row r="55" spans="1:5" s="23" customFormat="1" ht="21" customHeight="1">
      <c r="A55" s="42" t="s">
        <v>91</v>
      </c>
      <c r="B55" s="42"/>
      <c r="C55" s="42"/>
      <c r="D55" s="42"/>
      <c r="E55" s="42"/>
    </row>
    <row r="56" spans="1:5" s="23" customFormat="1" ht="12.75">
      <c r="A56" s="24" t="s">
        <v>1</v>
      </c>
      <c r="B56" s="43" t="s">
        <v>43</v>
      </c>
      <c r="C56" s="43" t="s">
        <v>2</v>
      </c>
      <c r="D56" s="43" t="s">
        <v>44</v>
      </c>
      <c r="E56" s="43" t="s">
        <v>45</v>
      </c>
    </row>
    <row r="57" spans="1:5" s="23" customFormat="1" ht="12.75">
      <c r="A57" s="50">
        <v>1</v>
      </c>
      <c r="B57" s="45" t="s">
        <v>92</v>
      </c>
      <c r="C57" s="28" t="s">
        <v>63</v>
      </c>
      <c r="D57" s="44"/>
      <c r="E57" s="44">
        <v>59602.62</v>
      </c>
    </row>
    <row r="58" spans="1:5" s="23" customFormat="1" ht="12.75">
      <c r="A58" s="50">
        <v>2</v>
      </c>
      <c r="B58" s="28" t="s">
        <v>93</v>
      </c>
      <c r="C58" s="28" t="s">
        <v>63</v>
      </c>
      <c r="D58" s="28" t="s">
        <v>94</v>
      </c>
      <c r="E58" s="28">
        <v>573.11</v>
      </c>
    </row>
    <row r="59" spans="1:5" s="23" customFormat="1" ht="12.75">
      <c r="A59" s="50">
        <v>3</v>
      </c>
      <c r="B59" s="45" t="s">
        <v>66</v>
      </c>
      <c r="C59" s="28" t="s">
        <v>63</v>
      </c>
      <c r="D59" s="28"/>
      <c r="E59" s="28">
        <v>1086.32</v>
      </c>
    </row>
    <row r="60" spans="1:5" s="23" customFormat="1" ht="12.75" hidden="1">
      <c r="A60" s="46"/>
      <c r="B60" s="46" t="s">
        <v>52</v>
      </c>
      <c r="C60" s="46"/>
      <c r="D60" s="46"/>
      <c r="E60" s="46">
        <f>E57+E58+E59</f>
        <v>61262.05</v>
      </c>
    </row>
    <row r="61" spans="1:5" s="23" customFormat="1" ht="17.25" customHeight="1">
      <c r="A61" s="42" t="s">
        <v>95</v>
      </c>
      <c r="B61" s="42"/>
      <c r="C61" s="42"/>
      <c r="D61" s="42"/>
      <c r="E61" s="42"/>
    </row>
    <row r="62" spans="1:5" s="23" customFormat="1" ht="16.5" customHeight="1">
      <c r="A62" s="44">
        <v>1</v>
      </c>
      <c r="B62" s="45" t="s">
        <v>66</v>
      </c>
      <c r="C62" s="28" t="s">
        <v>63</v>
      </c>
      <c r="D62" s="28"/>
      <c r="E62" s="28">
        <v>1086.32</v>
      </c>
    </row>
    <row r="63" spans="1:5" s="23" customFormat="1" ht="46.5" customHeight="1">
      <c r="A63" s="44">
        <v>2</v>
      </c>
      <c r="B63" s="28" t="s">
        <v>96</v>
      </c>
      <c r="C63" s="28" t="s">
        <v>63</v>
      </c>
      <c r="D63" s="28"/>
      <c r="E63" s="28">
        <v>21334.14</v>
      </c>
    </row>
    <row r="64" spans="1:5" s="23" customFormat="1" ht="12.75" hidden="1">
      <c r="A64" s="44">
        <v>3</v>
      </c>
      <c r="B64" s="28"/>
      <c r="C64" s="28"/>
      <c r="D64" s="28"/>
      <c r="E64" s="28"/>
    </row>
    <row r="65" spans="1:5" s="23" customFormat="1" ht="12.75" hidden="1">
      <c r="A65" s="46"/>
      <c r="B65" s="46" t="s">
        <v>52</v>
      </c>
      <c r="C65" s="46"/>
      <c r="D65" s="46"/>
      <c r="E65" s="46">
        <f>E62+E63+E64</f>
        <v>22420.46</v>
      </c>
    </row>
    <row r="66" spans="1:5" s="23" customFormat="1" ht="12.75" hidden="1">
      <c r="A66" s="51"/>
      <c r="B66" s="51"/>
      <c r="C66" s="51"/>
      <c r="D66" s="51"/>
      <c r="E66" s="51"/>
    </row>
    <row r="67" spans="1:5" s="23" customFormat="1" ht="21" customHeight="1">
      <c r="A67" s="42" t="s">
        <v>97</v>
      </c>
      <c r="B67" s="42"/>
      <c r="C67" s="42"/>
      <c r="D67" s="42"/>
      <c r="E67" s="42"/>
    </row>
    <row r="68" spans="1:5" s="23" customFormat="1" ht="12.75">
      <c r="A68" s="44">
        <v>1</v>
      </c>
      <c r="B68" s="45" t="s">
        <v>98</v>
      </c>
      <c r="C68" s="28" t="s">
        <v>63</v>
      </c>
      <c r="D68" s="44" t="s">
        <v>60</v>
      </c>
      <c r="E68" s="44">
        <v>546.01</v>
      </c>
    </row>
    <row r="69" spans="1:5" s="23" customFormat="1" ht="12.75">
      <c r="A69" s="44">
        <v>2</v>
      </c>
      <c r="B69" s="28" t="s">
        <v>99</v>
      </c>
      <c r="C69" s="28" t="s">
        <v>63</v>
      </c>
      <c r="D69" s="28" t="s">
        <v>100</v>
      </c>
      <c r="E69" s="28">
        <v>542.5</v>
      </c>
    </row>
    <row r="70" spans="1:5" s="23" customFormat="1" ht="12.75">
      <c r="A70" s="44">
        <v>3</v>
      </c>
      <c r="B70" s="28" t="s">
        <v>101</v>
      </c>
      <c r="C70" s="28" t="s">
        <v>63</v>
      </c>
      <c r="D70" s="28" t="s">
        <v>102</v>
      </c>
      <c r="E70" s="28">
        <v>1519.13</v>
      </c>
    </row>
    <row r="71" spans="1:5" s="23" customFormat="1" ht="12.75">
      <c r="A71" s="44">
        <v>4</v>
      </c>
      <c r="B71" s="45" t="s">
        <v>66</v>
      </c>
      <c r="C71" s="28" t="s">
        <v>63</v>
      </c>
      <c r="D71" s="28"/>
      <c r="E71" s="28">
        <v>1086.32</v>
      </c>
    </row>
    <row r="72" spans="1:5" s="23" customFormat="1" ht="12.75" hidden="1">
      <c r="A72" s="44">
        <v>5</v>
      </c>
      <c r="B72" s="28"/>
      <c r="C72" s="28"/>
      <c r="D72" s="28"/>
      <c r="E72" s="28"/>
    </row>
    <row r="73" spans="1:5" s="23" customFormat="1" ht="12.75" hidden="1">
      <c r="A73" s="46"/>
      <c r="B73" s="46" t="s">
        <v>52</v>
      </c>
      <c r="C73" s="46"/>
      <c r="D73" s="46"/>
      <c r="E73" s="46">
        <f>E68+E69+E70+E71+E72</f>
        <v>3693.96</v>
      </c>
    </row>
    <row r="74" spans="1:5" s="23" customFormat="1" ht="12.75" hidden="1">
      <c r="A74" s="51"/>
      <c r="B74" s="51"/>
      <c r="C74" s="51"/>
      <c r="D74" s="51"/>
      <c r="E74" s="51"/>
    </row>
    <row r="75" spans="1:5" s="23" customFormat="1" ht="21" customHeight="1">
      <c r="A75" s="42" t="s">
        <v>103</v>
      </c>
      <c r="B75" s="42"/>
      <c r="C75" s="42"/>
      <c r="D75" s="42"/>
      <c r="E75" s="42"/>
    </row>
    <row r="76" spans="1:5" s="23" customFormat="1" ht="12.75">
      <c r="A76" s="44">
        <v>1</v>
      </c>
      <c r="B76" s="45" t="s">
        <v>66</v>
      </c>
      <c r="C76" s="28" t="s">
        <v>63</v>
      </c>
      <c r="D76" s="28"/>
      <c r="E76" s="28">
        <v>1086.32</v>
      </c>
    </row>
    <row r="77" spans="1:5" s="23" customFormat="1" ht="12.75">
      <c r="A77" s="44">
        <v>2</v>
      </c>
      <c r="B77" s="28" t="s">
        <v>104</v>
      </c>
      <c r="C77" s="28" t="s">
        <v>63</v>
      </c>
      <c r="D77" s="28" t="s">
        <v>105</v>
      </c>
      <c r="E77" s="28">
        <v>1525.54</v>
      </c>
    </row>
    <row r="78" spans="1:5" s="23" customFormat="1" ht="12.75">
      <c r="A78" s="44">
        <v>3</v>
      </c>
      <c r="B78" s="28" t="s">
        <v>106</v>
      </c>
      <c r="C78" s="28" t="s">
        <v>47</v>
      </c>
      <c r="D78" s="28" t="s">
        <v>107</v>
      </c>
      <c r="E78" s="28">
        <v>432.46</v>
      </c>
    </row>
    <row r="79" spans="1:5" s="23" customFormat="1" ht="12.75" hidden="1">
      <c r="A79" s="44">
        <v>4</v>
      </c>
      <c r="B79" s="28"/>
      <c r="C79" s="28"/>
      <c r="D79" s="28"/>
      <c r="E79" s="28"/>
    </row>
    <row r="80" spans="1:5" s="23" customFormat="1" ht="12.75" hidden="1">
      <c r="A80" s="46"/>
      <c r="B80" s="46" t="s">
        <v>52</v>
      </c>
      <c r="C80" s="46"/>
      <c r="D80" s="46"/>
      <c r="E80" s="46">
        <f>SUM(E76:E79)</f>
        <v>3044.3199999999997</v>
      </c>
    </row>
    <row r="81" spans="1:5" s="23" customFormat="1" ht="12.75" hidden="1">
      <c r="A81" s="51"/>
      <c r="B81" s="51"/>
      <c r="C81" s="51"/>
      <c r="D81" s="51"/>
      <c r="E81" s="51"/>
    </row>
    <row r="82" spans="1:5" s="23" customFormat="1" ht="15.75" customHeight="1">
      <c r="A82" s="42" t="s">
        <v>58</v>
      </c>
      <c r="B82" s="42"/>
      <c r="C82" s="42"/>
      <c r="D82" s="42"/>
      <c r="E82" s="42"/>
    </row>
    <row r="83" spans="1:5" s="23" customFormat="1" ht="12.75">
      <c r="A83" s="44">
        <v>1</v>
      </c>
      <c r="B83" s="45" t="s">
        <v>108</v>
      </c>
      <c r="C83" s="28" t="s">
        <v>47</v>
      </c>
      <c r="D83" s="44" t="s">
        <v>109</v>
      </c>
      <c r="E83" s="44">
        <v>2764.24</v>
      </c>
    </row>
    <row r="84" spans="1:5" s="23" customFormat="1" ht="12.75">
      <c r="A84" s="44">
        <v>2</v>
      </c>
      <c r="B84" s="45" t="s">
        <v>66</v>
      </c>
      <c r="C84" s="28" t="s">
        <v>63</v>
      </c>
      <c r="D84" s="28"/>
      <c r="E84" s="28">
        <v>1086.32</v>
      </c>
    </row>
    <row r="85" spans="1:5" s="23" customFormat="1" ht="12.75">
      <c r="A85" s="44">
        <v>3</v>
      </c>
      <c r="B85" s="28" t="s">
        <v>110</v>
      </c>
      <c r="C85" s="28" t="s">
        <v>63</v>
      </c>
      <c r="D85" s="28"/>
      <c r="E85" s="28">
        <v>135.79</v>
      </c>
    </row>
    <row r="86" spans="1:5" s="23" customFormat="1" ht="12.75">
      <c r="A86" s="44">
        <v>4</v>
      </c>
      <c r="B86" s="28" t="s">
        <v>111</v>
      </c>
      <c r="C86" s="28" t="s">
        <v>63</v>
      </c>
      <c r="D86" s="28" t="s">
        <v>107</v>
      </c>
      <c r="E86" s="28">
        <v>1000.45</v>
      </c>
    </row>
    <row r="87" spans="1:5" s="23" customFormat="1" ht="12.75">
      <c r="A87" s="44">
        <v>5</v>
      </c>
      <c r="B87" s="28" t="s">
        <v>112</v>
      </c>
      <c r="C87" s="28" t="s">
        <v>63</v>
      </c>
      <c r="D87" s="28"/>
      <c r="E87" s="28">
        <v>710.7</v>
      </c>
    </row>
    <row r="88" spans="1:5" s="23" customFormat="1" ht="12.75" hidden="1">
      <c r="A88" s="46"/>
      <c r="B88" s="46" t="s">
        <v>52</v>
      </c>
      <c r="C88" s="46"/>
      <c r="D88" s="46"/>
      <c r="E88" s="46">
        <f>SUM(E83:E87)</f>
        <v>5697.5</v>
      </c>
    </row>
    <row r="89" spans="1:5" s="23" customFormat="1" ht="12.75" hidden="1">
      <c r="A89" s="51"/>
      <c r="B89" s="51"/>
      <c r="C89" s="51"/>
      <c r="D89" s="51"/>
      <c r="E89" s="51"/>
    </row>
    <row r="90" spans="1:5" s="23" customFormat="1" ht="12.75" hidden="1">
      <c r="A90" s="51"/>
      <c r="B90" s="51"/>
      <c r="C90" s="51"/>
      <c r="D90" s="51"/>
      <c r="E90" s="51"/>
    </row>
    <row r="91" spans="1:5" s="23" customFormat="1" ht="12.75" hidden="1">
      <c r="A91" s="51"/>
      <c r="B91" s="51"/>
      <c r="C91" s="51"/>
      <c r="D91" s="51"/>
      <c r="E91" s="51"/>
    </row>
    <row r="92" spans="1:5" s="23" customFormat="1" ht="12.75" hidden="1">
      <c r="A92" s="51"/>
      <c r="B92" s="51"/>
      <c r="C92" s="51"/>
      <c r="D92" s="51"/>
      <c r="E92" s="51"/>
    </row>
    <row r="93" spans="1:5" s="23" customFormat="1" ht="12.75" hidden="1">
      <c r="A93" s="51"/>
      <c r="B93" s="51" t="s">
        <v>61</v>
      </c>
      <c r="C93" s="51"/>
      <c r="D93" s="51"/>
      <c r="E93" s="51">
        <f>E7+E14+E24+E32+E39+E47+E54+E60+E65+E73+E80+E88</f>
        <v>151486.34</v>
      </c>
    </row>
    <row r="94" spans="1:5" s="23" customFormat="1" ht="12.75" hidden="1">
      <c r="A94" s="52"/>
      <c r="B94" s="52"/>
      <c r="C94" s="52"/>
      <c r="D94" s="52"/>
      <c r="E94" s="52"/>
    </row>
    <row r="95" spans="1:5" s="23" customFormat="1" ht="12.75">
      <c r="A95" s="52"/>
      <c r="B95" s="52"/>
      <c r="C95" s="52"/>
      <c r="D95" s="52"/>
      <c r="E95" s="52"/>
    </row>
    <row r="96" spans="1:5" s="23" customFormat="1" ht="12.75">
      <c r="A96" s="52"/>
      <c r="B96" s="52"/>
      <c r="C96" s="52"/>
      <c r="D96" s="52"/>
      <c r="E96" s="52"/>
    </row>
  </sheetData>
  <sheetProtection selectLockedCells="1" selectUnlockedCells="1"/>
  <mergeCells count="12">
    <mergeCell ref="A1:E1"/>
    <mergeCell ref="A9:E9"/>
    <mergeCell ref="A16:E16"/>
    <mergeCell ref="A26:E26"/>
    <mergeCell ref="A34:E34"/>
    <mergeCell ref="A41:E41"/>
    <mergeCell ref="A49:E49"/>
    <mergeCell ref="A55:E55"/>
    <mergeCell ref="A61:E61"/>
    <mergeCell ref="A67:E67"/>
    <mergeCell ref="A75:E75"/>
    <mergeCell ref="A82:E8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2018-01-23T13:33:51Z</cp:lastPrinted>
  <dcterms:modified xsi:type="dcterms:W3CDTF">2018-04-17T07:44:15Z</dcterms:modified>
  <cp:category/>
  <cp:version/>
  <cp:contentType/>
  <cp:contentStatus/>
  <cp:revision>321</cp:revision>
</cp:coreProperties>
</file>